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0"/>
  </bookViews>
  <sheets>
    <sheet name="146" sheetId="1" r:id="rId1"/>
    <sheet name="147" sheetId="2" state="hidden" r:id="rId2"/>
    <sheet name="148" sheetId="3" state="hidden" r:id="rId3"/>
    <sheet name="149" sheetId="4" state="hidden" r:id="rId4"/>
    <sheet name="150" sheetId="5" state="hidden" r:id="rId5"/>
    <sheet name="151" sheetId="6" state="hidden" r:id="rId6"/>
    <sheet name="152" sheetId="7" state="hidden" r:id="rId7"/>
    <sheet name="154" sheetId="8" state="hidden" r:id="rId8"/>
    <sheet name="155" sheetId="9" state="hidden" r:id="rId9"/>
    <sheet name="Консолидированный" sheetId="10" state="hidden" r:id="rId10"/>
    <sheet name="Консолид.бюджет" sheetId="11" state="hidden" r:id="rId11"/>
  </sheets>
  <definedNames>
    <definedName name="_xlnm.Print_Titles" localSheetId="1">'147'!$3:$4</definedName>
    <definedName name="_xlnm.Print_Titles" localSheetId="2">'148'!$3:$4</definedName>
    <definedName name="_xlnm.Print_Titles" localSheetId="3">'149'!$3:$4</definedName>
    <definedName name="_xlnm.Print_Titles" localSheetId="4">'150'!$3:$4</definedName>
    <definedName name="_xlnm.Print_Titles" localSheetId="5">'151'!$3:$4</definedName>
    <definedName name="_xlnm.Print_Titles" localSheetId="6">'152'!$3:$4</definedName>
    <definedName name="_xlnm.Print_Titles" localSheetId="7">'154'!$3:$4</definedName>
    <definedName name="_xlnm.Print_Titles" localSheetId="8">'155'!$3:$4</definedName>
    <definedName name="_xlnm.Print_Titles" localSheetId="9">'Консолидированный'!$3:$4</definedName>
    <definedName name="_xlnm.Print_Area" localSheetId="0">'146'!$A$1:$J$127</definedName>
    <definedName name="_xlnm.Print_Area" localSheetId="1">'147'!$A$1:$I$103</definedName>
    <definedName name="_xlnm.Print_Area" localSheetId="2">'148'!$A$1:$I$94</definedName>
    <definedName name="_xlnm.Print_Area" localSheetId="3">'149'!$A$1:$I$90</definedName>
    <definedName name="_xlnm.Print_Area" localSheetId="4">'150'!$A$1:$I$92</definedName>
    <definedName name="_xlnm.Print_Area" localSheetId="5">'151'!$A$1:$I$94</definedName>
    <definedName name="_xlnm.Print_Area" localSheetId="6">'152'!$A$1:$I$92</definedName>
    <definedName name="_xlnm.Print_Area" localSheetId="7">'154'!$A$1:$I$92</definedName>
    <definedName name="_xlnm.Print_Area" localSheetId="8">'155'!$A$1:$I$91</definedName>
    <definedName name="_xlnm.Print_Area" localSheetId="10">'Консолид.бюджет'!$A$1:$I$166</definedName>
    <definedName name="_xlnm.Print_Area" localSheetId="9">'Консолидированный'!$A$1:$I$189</definedName>
  </definedNames>
  <calcPr fullCalcOnLoad="1"/>
</workbook>
</file>

<file path=xl/sharedStrings.xml><?xml version="1.0" encoding="utf-8"?>
<sst xmlns="http://schemas.openxmlformats.org/spreadsheetml/2006/main" count="2311" uniqueCount="473">
  <si>
    <t>Субвенции бюджетам муниципальных районов на исполнение отдельных государственных полномочий в сфере земельных отношений</t>
  </si>
  <si>
    <t>Субвенции бюджетам муниципальных районов на предоставление единовременной выплаты «Республиканский материнский капитал»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</si>
  <si>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</si>
  <si>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</si>
  <si>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Прочие субвенции бюджетам муниципальных районов</t>
  </si>
  <si>
    <t>2 02 03999 05 0000 151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</si>
  <si>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</si>
  <si>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</si>
  <si>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</si>
  <si>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</si>
  <si>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2011 - 2020 годы
</t>
  </si>
  <si>
    <t>2 02 02207 05 0000 151</t>
  </si>
  <si>
    <t>73</t>
  </si>
  <si>
    <t>93</t>
  </si>
  <si>
    <t xml:space="preserve">  </t>
  </si>
  <si>
    <t>1 05 03010 01 0000 110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</si>
  <si>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</si>
  <si>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</si>
  <si>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Гюрюльдеукского СП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</si>
  <si>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</si>
  <si>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</si>
  <si>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 xml:space="preserve">Платежи, взимаемые органами местного самоуправления (организациями) поселений </t>
  </si>
  <si>
    <t>2 02 03003 10 0000151</t>
  </si>
  <si>
    <t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</si>
  <si>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</t>
  </si>
  <si>
    <t>Код классификации</t>
  </si>
  <si>
    <t>1 00 00000 00 0000 000</t>
  </si>
  <si>
    <t>1 01 02000 01 0000 110</t>
  </si>
  <si>
    <t>1 01 02010 01 0000 110</t>
  </si>
  <si>
    <t>1 01 02021 01 0000 110</t>
  </si>
  <si>
    <t>1 01 02022 01 0000 110</t>
  </si>
  <si>
    <t>1 01 02030 01 0000 110</t>
  </si>
  <si>
    <t>1 01 02040 01 0000 110</t>
  </si>
  <si>
    <t>1 05 00000 00 0000 000</t>
  </si>
  <si>
    <t>1 05 02000 02 0000 110</t>
  </si>
  <si>
    <t>1 05 03000 01 0000 110</t>
  </si>
  <si>
    <t>1 06 00000 00 0000 000</t>
  </si>
  <si>
    <t>1 06 02010 02 0000 114</t>
  </si>
  <si>
    <t>1 08 00000 00 0000 000</t>
  </si>
  <si>
    <t>1 08 03010 01 0000 110</t>
  </si>
  <si>
    <t>1 08 07140 01 0000 110</t>
  </si>
  <si>
    <t>1 09 00000 00 0000 000</t>
  </si>
  <si>
    <t>1 09 01030 05 0000 110</t>
  </si>
  <si>
    <t>1 09 07030 05 0000 110</t>
  </si>
  <si>
    <t>1 11 00000 00 0000 000</t>
  </si>
  <si>
    <t>1 11 05035 05 0000 120</t>
  </si>
  <si>
    <t>1 11 09045 05 0000 120</t>
  </si>
  <si>
    <t>1 12 01000 01 0000 120</t>
  </si>
  <si>
    <t>1 12 00000 00 0000 000</t>
  </si>
  <si>
    <t>1 14 00000 00 0000 000</t>
  </si>
  <si>
    <t>1 14 06014 10 0000 430</t>
  </si>
  <si>
    <t>1 16 00000 00 0000 000</t>
  </si>
  <si>
    <t>1 16 03010 01 0000 140</t>
  </si>
  <si>
    <t>1 16 03030 01 0000 140</t>
  </si>
  <si>
    <t>1 16 06 000 01 0000 140</t>
  </si>
  <si>
    <t>1 16 21050 05 0000 140</t>
  </si>
  <si>
    <t>1 16 25050 01 0000 140</t>
  </si>
  <si>
    <t>1 16 25060 01 0000 140</t>
  </si>
  <si>
    <t>1 16 28000 01 0000 140</t>
  </si>
  <si>
    <t>1 16 30000 01 0000 140</t>
  </si>
  <si>
    <t>1 16 03305 05 0000 140</t>
  </si>
  <si>
    <t>1 16 90050 05 0000 140</t>
  </si>
  <si>
    <t>1 17 00000 00 0000 000</t>
  </si>
  <si>
    <t>1 17 01050 05 0000 180</t>
  </si>
  <si>
    <t>1 17 05050 05 0000 100</t>
  </si>
  <si>
    <t>Итого доходов:</t>
  </si>
  <si>
    <t>1 01 00000 00 0000 000</t>
  </si>
  <si>
    <t>1 06 01030 10 0000 110</t>
  </si>
  <si>
    <t>1 06 06013 10 0000 110</t>
  </si>
  <si>
    <t>1 06 06023 10 0000 110</t>
  </si>
  <si>
    <t>1 09 04050 10 0000 110</t>
  </si>
  <si>
    <t>1 11 05000 00 0000 120</t>
  </si>
  <si>
    <t>1 11 05035 10 0000 120</t>
  </si>
  <si>
    <t>1 11 09045 10 0000 120</t>
  </si>
  <si>
    <t>1 13 00000 00 0000 000</t>
  </si>
  <si>
    <t>1 13 03050 10 0000 110</t>
  </si>
  <si>
    <t>1 15 00000 00 0000 000</t>
  </si>
  <si>
    <t>1 15 02050 10 0000 140</t>
  </si>
  <si>
    <t>1 17 01050 10 0000 180</t>
  </si>
  <si>
    <t>1 08 04000 01 0000 000</t>
  </si>
  <si>
    <t>1 14 02033 10 0000 410</t>
  </si>
  <si>
    <t>1 06 06000 00 0000 110</t>
  </si>
  <si>
    <t>1 17 05050 10 0000 100</t>
  </si>
  <si>
    <t xml:space="preserve"> 1 01 02020 01 0000 110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</si>
  <si>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</si>
  <si>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</si>
  <si>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с продаж</t>
  </si>
  <si>
    <t>1 09 06010 02 0000 110</t>
  </si>
  <si>
    <t>1 09 07050 050000 110</t>
  </si>
  <si>
    <t>Проценты, полученные от предоставления бюджетных кредитов внутри страны за счет средств бюджетов поселений</t>
  </si>
  <si>
    <t>1 11 03050 05 0000 120</t>
  </si>
  <si>
    <t>1 11 03050 10 0000 100</t>
  </si>
  <si>
    <t>Плата за негативное воздействие на окружающую среду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</si>
  <si>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</si>
  <si>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платных услуг (работ) получателями средств бюджетов муниципальных районов</t>
  </si>
  <si>
    <t>1 13 01995 05 0000 130</t>
  </si>
  <si>
    <t>Доходы от реализации иного имущества, находящегося в собственности  муниципальных районов (за исключением  имущества муниципальных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</si>
  <si>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</si>
  <si>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</si>
  <si>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1 16 23051 05 0000 140</t>
  </si>
  <si>
    <t>1 16 25030 01 0000 140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</si>
  <si>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</si>
  <si>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</si>
  <si>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</si>
  <si>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1 16 43000 05 0000 140</t>
  </si>
  <si>
    <t>Денежные взыскан. за нарушен.законод.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</si>
  <si>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</si>
  <si>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</si>
  <si>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</si>
  <si>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Налог на доходы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</si>
  <si>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</si>
  <si>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</si>
  <si>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</si>
  <si>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</si>
  <si>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% к прош.году</t>
  </si>
  <si>
    <t>БЕЗВОЗМЕЗДНЫЕ ПОСТУПЛЕНИЯ</t>
  </si>
  <si>
    <t>2 02  01001  10  0000  151</t>
  </si>
  <si>
    <t>2 02  01003  10  0000  151</t>
  </si>
  <si>
    <t>Субсидии бюджетам муниципальных районов на обеспечение жильем молодых семей</t>
  </si>
  <si>
    <t>2 02  02999  10  0000  151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</si>
  <si>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</si>
  <si>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</si>
  <si>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2 02  03003  10  0000  151</t>
  </si>
  <si>
    <t>2 02  03015  10  0000  151</t>
  </si>
  <si>
    <t xml:space="preserve">Субвенции бюджетам МР на осуществление  соцобслуживания граждан пожилого возраста и инвалидов </t>
  </si>
  <si>
    <t>Субвенции бюджетам МР на осуществление полномочий по выплате субсидий на животноводческую продукцию индивид.сектору</t>
  </si>
  <si>
    <t>2  02  04012  10  0000  151</t>
  </si>
  <si>
    <t>2 02  04999  10  0000  151</t>
  </si>
  <si>
    <t>2 02  09024  10  0000  151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</si>
  <si>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</si>
  <si>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</si>
  <si>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2 00 00000 00 0000 000</t>
  </si>
  <si>
    <t>2 02 01000 00 0000 151</t>
  </si>
  <si>
    <t>2 02 02000 00 0000 151</t>
  </si>
  <si>
    <t>2 02 03000 00 0000 151</t>
  </si>
  <si>
    <t>2 02 03024 05 0000 151</t>
  </si>
  <si>
    <t>2 02 04000 00 0000 000</t>
  </si>
  <si>
    <t>2 02 09000 00 0000 000</t>
  </si>
  <si>
    <t>Иные межбюджетные трансферты</t>
  </si>
  <si>
    <t>Прочие безвозмездные поступления от других бюджетов бюджетной системы</t>
  </si>
  <si>
    <t>1 03 02011 01 0000 100</t>
  </si>
  <si>
    <t>1 03 02090 01 0000 100</t>
  </si>
  <si>
    <t>1 03 02110 01 0000 100</t>
  </si>
  <si>
    <t>2  19  05000  10  000  151</t>
  </si>
  <si>
    <t>2 02 03055 05 0000 151</t>
  </si>
  <si>
    <t>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</si>
  <si>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</si>
  <si>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</si>
  <si>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</si>
  <si>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</si>
  <si>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</si>
  <si>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Налог на имущество организаций по имуществу, входящему в Единую систему газоснабжения</t>
  </si>
  <si>
    <t>1 06 02010 02 0000 110</t>
  </si>
  <si>
    <t>1 06 02020 02 0000 110</t>
  </si>
  <si>
    <t>2 02 04031 05 0000 151</t>
  </si>
  <si>
    <t>2 02 04029 10 0000 151</t>
  </si>
  <si>
    <t>2 02 04031 10 0000 151</t>
  </si>
  <si>
    <t>Межбюджетные трансферты, передаваемые бюджетам муниципальных районов, на 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</si>
  <si>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Межбюджетные трансферты, передаваемые бюджетам поселений, на 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</si>
  <si>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</si>
  <si>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1 11 05013 10 0000 120</t>
  </si>
  <si>
    <t>2 19 05000 05 000 151</t>
  </si>
  <si>
    <t>2 02 09024 05 0000 151</t>
  </si>
  <si>
    <t>2 02 04029 05 0000 151</t>
  </si>
  <si>
    <t>2 02 04014 05 0000 151</t>
  </si>
  <si>
    <t>2 02 04012 05 0000 151</t>
  </si>
  <si>
    <t>2 02 04025 05 0000 151</t>
  </si>
  <si>
    <t>2 02 03029 05 0000  151</t>
  </si>
  <si>
    <t>2 02 03027 05 0000 151</t>
  </si>
  <si>
    <t>2 02 03033 05 0000 151</t>
  </si>
  <si>
    <t>2 02 03014 05 0000 151</t>
  </si>
  <si>
    <t>2 02 03022 05 0000 151</t>
  </si>
  <si>
    <t>2 02 03021 05 0000 151</t>
  </si>
  <si>
    <t>2 02 03013 05 0000 151</t>
  </si>
  <si>
    <t>2 02 03007 05 0000 151</t>
  </si>
  <si>
    <t>2 02 03002 05 0000 151</t>
  </si>
  <si>
    <t>2 02 02999 05 0000 151</t>
  </si>
  <si>
    <t>2 02 021405 05 0000 151</t>
  </si>
  <si>
    <t>2 02 02008 05 0000 151</t>
  </si>
  <si>
    <t>2 02 01003 05 0000 151</t>
  </si>
  <si>
    <t>2 02 01001 05 0000 151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</si>
  <si>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</si>
  <si>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</si>
  <si>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муниципальных районов на модернизацию региональных систем общего образования</t>
  </si>
  <si>
    <t>2 02 01001 10 0000 151</t>
  </si>
  <si>
    <t>2 02 01003 10 0000 151</t>
  </si>
  <si>
    <t>2 02 02999 10 0000 151</t>
  </si>
  <si>
    <t>2 02 03001 05 0000 151</t>
  </si>
  <si>
    <t>2 02 03003 10 0000 151</t>
  </si>
  <si>
    <t>2 02 03015 10 0000 151</t>
  </si>
  <si>
    <t>2 02 03029 05 0000 151</t>
  </si>
  <si>
    <t>2 02 04012 10 0000 151</t>
  </si>
  <si>
    <t>2 02 04999 10 0000 151</t>
  </si>
  <si>
    <t>2 02 09024 10 0000 151</t>
  </si>
  <si>
    <t>2 19 05000 10 0000 100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</si>
  <si>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</si>
  <si>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</si>
  <si>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</si>
  <si>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</si>
  <si>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</si>
  <si>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</si>
  <si>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</si>
  <si>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</si>
  <si>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НА ПРИБЫЛЬ, ДОХОДЫ</t>
  </si>
  <si>
    <t>НАЛОГОВЫЕ И НЕНАЛОГОВЫЕ ДОХОДЫ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</si>
  <si>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</si>
  <si>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</si>
  <si>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</si>
  <si>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</si>
  <si>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</si>
  <si>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</si>
  <si>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</si>
  <si>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организаций по имуществу, не входящему в Единую систему газоснабжения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</si>
  <si>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</si>
  <si>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</si>
  <si>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</si>
  <si>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</si>
  <si>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</si>
  <si>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</si>
  <si>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</si>
  <si>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</si>
  <si>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</si>
  <si>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</si>
  <si>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</si>
  <si>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</si>
  <si>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</si>
  <si>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</si>
  <si>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</si>
  <si>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</si>
  <si>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</si>
  <si>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</si>
  <si>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</si>
  <si>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</si>
  <si>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</si>
  <si>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</si>
  <si>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</si>
  <si>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</si>
  <si>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</si>
  <si>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</si>
  <si>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</si>
  <si>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</si>
  <si>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</si>
  <si>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</si>
  <si>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</si>
  <si>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</si>
  <si>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Прочие неналоговые доходы бюджетов поселений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</si>
  <si>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</si>
  <si>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</si>
  <si>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</si>
  <si>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</si>
  <si>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</si>
  <si>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</si>
  <si>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</si>
  <si>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</si>
  <si>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</si>
  <si>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</si>
  <si>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</si>
  <si>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</si>
  <si>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</si>
  <si>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</si>
  <si>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поощрение лучших учителей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</si>
  <si>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</si>
  <si>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</si>
  <si>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</si>
  <si>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оздоровление детей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</si>
  <si>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</si>
  <si>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</si>
  <si>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</si>
  <si>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</si>
  <si>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</si>
  <si>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Прочие безвозмездные поступления в бюджеты муниципальных районов от бюджетов субъектов Российской Федерации</t>
  </si>
  <si>
    <t>Прочие безвозмездные поступления в бюджеты поселений от бюджетов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</si>
  <si>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</si>
  <si>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субъектов Российской Федерации и муниципальных образований</t>
  </si>
  <si>
    <t>Субвенции бюджетам МР по предоставлению коммунальных социальных выплат гражданам</t>
  </si>
  <si>
    <t>Субсидии бюджетным учрежденим - Муниципальное бюджетное лечебно-профилактическое учреждение "Усть-Джегутинская Центральная районная больница"</t>
  </si>
  <si>
    <t>Субвенции бюджетам МР на выплату ежемесячного пособия на ребенка</t>
  </si>
  <si>
    <t>Субвенции бюджетам МР на реализацию Закона КЧР "О порядке образования и деятельности административных комиссий на территории КЧР"</t>
  </si>
  <si>
    <t>Субвенции бюджетам МР на осуществление соц. поддержки многодетной семьи и семьи, в которой один или оба родителя являются инвалидами - ЖКУ</t>
  </si>
  <si>
    <t>Субвенции бюджетам МР на осуществление  отдельных гос. полномочий КЧР по формированию, содержанию и использованию архивного фонда КЧР</t>
  </si>
  <si>
    <t>Субвенции бюджетам муниципальных районов для финансового обеспечения отдельных государственных полномочий Карачаево-Черкесской Республики по делам несовершеннолетних и защите их прав</t>
  </si>
  <si>
    <t>Субвенции бюджетам МР на осуществление переданных полномочий по специализированной медицинской помощи</t>
  </si>
  <si>
    <t>Субвенции бюджетам МР на выплату социального пособия на погребение и возмещение спициализированным службам по вопросам похороннго дела расходов на погребение</t>
  </si>
  <si>
    <t>Субвенции бюджетам МР на осуществление отдельных гос. полномочий КЧР по опеке и попечительству</t>
  </si>
  <si>
    <t>Субвенции бюджетам муниципальных районов на предоставление мер социальной поддержки по оплате жилых помещений, отопления и освещения педагогическим работникам  образовательных учреждений, работающим и проживающим в сельском местности</t>
  </si>
  <si>
    <t>Субвенции бюджетам МР на реализацию основных общеобразовательных программ</t>
  </si>
  <si>
    <t>Выравнивание бюджетной обеспеченности поселений из регионального фонда финансовой поддержки</t>
  </si>
  <si>
    <t>2 07 05030 05 0000 180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</si>
  <si>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</si>
  <si>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Обеспечение мер социальной поддержки  ветеранов труда</t>
  </si>
  <si>
    <t>Обеспечение мер социальной поддержки и труженников тыла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</si>
  <si>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</si>
  <si>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</si>
  <si>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</si>
  <si>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</si>
  <si>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годовые планы</t>
  </si>
  <si>
    <t>Начальник финуправления</t>
  </si>
  <si>
    <t>Х.А.Шунгаров</t>
  </si>
  <si>
    <t>Главный бухгалтер</t>
  </si>
  <si>
    <t>Б.М.Текеев</t>
  </si>
  <si>
    <t>Д.Р.Каракетов</t>
  </si>
  <si>
    <t>М.М.Батчаева</t>
  </si>
  <si>
    <t>Глава администрации поселения</t>
  </si>
  <si>
    <t>А.Х.Айбазов</t>
  </si>
  <si>
    <t>Б.А.Айбазова</t>
  </si>
  <si>
    <t>Х.С.Гербеков</t>
  </si>
  <si>
    <t>М.А.Темирезов</t>
  </si>
  <si>
    <t>Н.Н.Бахтин</t>
  </si>
  <si>
    <t>З.А.Токова</t>
  </si>
  <si>
    <t>Б.А.Айбазов</t>
  </si>
  <si>
    <t>Л.С.Эзиева</t>
  </si>
  <si>
    <t>Глава администрации ГП</t>
  </si>
  <si>
    <t>К.Х.Байрамуков</t>
  </si>
  <si>
    <t>откл.от плана текущ.мес.</t>
  </si>
  <si>
    <t>1 12 0101001 0000 120</t>
  </si>
  <si>
    <t>1 12 0102001 0000 120</t>
  </si>
  <si>
    <t>1 12 0103001 0000 120</t>
  </si>
  <si>
    <t>1 12 0104001 0000 120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</si>
  <si>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</si>
  <si>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</si>
  <si>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</si>
  <si>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</si>
  <si>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факт на 01.12.12</t>
  </si>
  <si>
    <t>план на 01.12.13</t>
  </si>
  <si>
    <t>факт на 25.11.13</t>
  </si>
  <si>
    <t>Прочие налоговые/неналоговые доходы</t>
  </si>
  <si>
    <t>% исполнения к плану текущ.мес.</t>
  </si>
  <si>
    <t>откл.от плана текущ.мес.(тыс.руб.)</t>
  </si>
  <si>
    <t>Исполнение доходной части консолидированного бюджета на 25.11.2013 года по Усть-Джегутинскому муниципальному району</t>
  </si>
  <si>
    <t>исп.вед.специалист Ворона О.Н. тел.7-27-09</t>
  </si>
  <si>
    <t>1 16 25010 01 0000 140</t>
  </si>
  <si>
    <t>Денежные взыскания (штрафы) за нарушение законодательства Российской Федерации о недрах</t>
  </si>
  <si>
    <t>1 03 02230 01 0000 110</t>
  </si>
  <si>
    <t>1 03 02240 01 0000 110</t>
  </si>
  <si>
    <t>1 03 02250 01 0000 110</t>
  </si>
  <si>
    <t>1 03 02260 01 0000 110</t>
  </si>
  <si>
    <t>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</si>
  <si>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</si>
  <si>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</si>
  <si>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</si>
  <si>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</si>
  <si>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</si>
  <si>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1 13 02995 05 0000 130</t>
  </si>
  <si>
    <t>2 18 05010 05 0000 151</t>
  </si>
  <si>
    <t>Прочие доходы от компенсации затрат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</si>
  <si>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</si>
  <si>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% исполнения</t>
  </si>
  <si>
    <t>2 08 05000 10 000 180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</si>
  <si>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</si>
  <si>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МР на выплату социального пособия на погребение и возмещение спициализированным службам по вопросам похороного дела расходов на погребение</t>
  </si>
  <si>
    <t xml:space="preserve">Ежемесячная денежная выплата, в случае рождения третьего ребенка или последующих детей до достижения ребенком возраста трех лет </t>
  </si>
  <si>
    <t>2 02 03090 05 0000 151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</si>
  <si>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</si>
  <si>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2 02 02041 10 0000 151</t>
  </si>
  <si>
    <t>2 02 03999 10 0000 151</t>
  </si>
  <si>
    <t>Прочие субвенции бюджетам поселений</t>
  </si>
  <si>
    <t>2 19 05000 05 0000 151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</si>
  <si>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</si>
  <si>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</si>
  <si>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2 08 05000 10 0000 180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</si>
  <si>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</si>
  <si>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</si>
  <si>
    <t>Получение общедоступного бесплатного дошкольного образования муниципальным дошкольным образовательных организаций</t>
  </si>
  <si>
    <t>Субвенции бюджетам МР на выплату социального пособия на погребение и возмещение специализированным службам по вопросам похоронного дела расходов на погребение</t>
  </si>
  <si>
    <t>Поступления от денежных пожертвований, предоставляемых физическими лицами получателям средств бюджетов поселений</t>
  </si>
  <si>
    <t>2 07 0502010 0000 180</t>
  </si>
  <si>
    <t>2 03 00000 00 0000 180</t>
  </si>
  <si>
    <t>2 03 05040 10 0000 180</t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</si>
  <si>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</si>
  <si>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ОТ ГОСУДАРСТВЕННЫХ (МУНИЦИПАЛЬНЫХ) ОРГАНИЗАЦИЙ</t>
  </si>
  <si>
    <t>1 09 07033 05 0000 110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</si>
  <si>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</si>
  <si>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1 16 43000 01 0000 140</t>
  </si>
  <si>
    <t>2 02 02145 05 0000 151</t>
  </si>
  <si>
    <t>2 02 03024 10 0000 151</t>
  </si>
  <si>
    <t>2 02 02088 10 0000 151</t>
  </si>
  <si>
    <t>2 02 02089 10 0000 151</t>
  </si>
  <si>
    <t>2 02 02080 00 0000 151</t>
  </si>
  <si>
    <t>Субсидии бюджетам для обеспечения земельных участков коммунальной инфраструктурой в целях жилищного строительства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</si>
  <si>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</si>
  <si>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</si>
  <si>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Субвенции бюджетам поселений на выполнение передаваемых полномочий субъектов Российской Федерации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</si>
  <si>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</si>
  <si>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</si>
  <si>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федеральных целевых программ</t>
  </si>
  <si>
    <t xml:space="preserve">2 02 02077 10 0000 151 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</si>
  <si>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</si>
  <si>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</si>
  <si>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</si>
  <si>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факт на 01.01.2015</t>
  </si>
  <si>
    <t>факт на 01.01.2014</t>
  </si>
  <si>
    <t>Исполнение доходной части консолидированного бюджета Усть-Джегутинского муниципального района на 01.01.2015 год</t>
  </si>
  <si>
    <t>Исполнение доходной части  бюджета Эльтаркачское СП на 01.01.2015 год</t>
  </si>
  <si>
    <t>Исполнение доходной части  бюджета Сары-Тюзское СП на 01.01.2015 год</t>
  </si>
  <si>
    <t>Исполнение доходной части  бюджета Красногорское СП на 01.01.2015 год</t>
  </si>
  <si>
    <t>Исполнение доходной части  бюджета Койданского СП на 01.01.2015 год</t>
  </si>
  <si>
    <t>Исполнение доходной части  бюджета Джегутинского СП на 01.01.2015 год</t>
  </si>
  <si>
    <t>Исполнение доходной части  бюджета Гюрюльдеукского СП на 01.01.2015 год</t>
  </si>
  <si>
    <t>Исполнение доходной части  бюджета Важненского СП на 01.01.2015 год</t>
  </si>
  <si>
    <t>Исполнение доходной части  бюджета Усть-Джегутинского ГП на 01.01.2015 год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</si>
  <si>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</si>
  <si>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</si>
  <si>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2 02 02051 10 0000 151</t>
  </si>
  <si>
    <t>Субсидии бюджетам поселений на реализацию федеральных целевых программ</t>
  </si>
  <si>
    <t>2 02 04041 10 0000 151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</si>
  <si>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</si>
  <si>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2 02 02051 05 0000 151</t>
  </si>
  <si>
    <t xml:space="preserve">,      </t>
  </si>
  <si>
    <t>% к прошлому году</t>
  </si>
  <si>
    <t>2 07 05000 05 0000 180</t>
  </si>
  <si>
    <t>Субвенции бюджетам МР на осуществление соц. поддержки многодетной семьи и семьи, в которой один или оба родителя являются инвалидами</t>
  </si>
  <si>
    <t xml:space="preserve">Субвенции бюджетам МР на осуществление соц. поддержки многодетной семьи и семьи, в которой один или оба родителя являются инвалидами </t>
  </si>
  <si>
    <t>2 02 04999 05 0000 151</t>
  </si>
  <si>
    <t>Прочие межбюджетные трансферты, передаваемые бюджетам муниципальных районов</t>
  </si>
  <si>
    <t>05</t>
  </si>
  <si>
    <t>06</t>
  </si>
  <si>
    <t>10</t>
  </si>
  <si>
    <t>11</t>
  </si>
  <si>
    <t>15</t>
  </si>
  <si>
    <t>16</t>
  </si>
  <si>
    <t>17</t>
  </si>
  <si>
    <t>20</t>
  </si>
  <si>
    <t>22</t>
  </si>
  <si>
    <t>43</t>
  </si>
  <si>
    <t>44</t>
  </si>
  <si>
    <t>47</t>
  </si>
  <si>
    <t>50</t>
  </si>
  <si>
    <t>62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</si>
  <si>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</si>
  <si>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</si>
  <si>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1 12 0105001 0000 120</t>
  </si>
  <si>
    <t>Плата за иные виды негативного воздействия на окружающую среду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</si>
  <si>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</si>
  <si>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</si>
  <si>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</si>
  <si>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</si>
  <si>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Отклонение от плана текущего месяца, тыс. рублей</t>
  </si>
  <si>
    <t xml:space="preserve">Исполнено на 01.01.17 тыс. рублей </t>
  </si>
  <si>
    <t>Денежные взыскания(штрафы) за нарушение законодательства РФ о размещении заказов на поставки товаров, выполнение работ, оказание услуг для нужд поселений.</t>
  </si>
  <si>
    <t>Л.Ю.Узденова</t>
  </si>
  <si>
    <t>2 02 09024 010000 150</t>
  </si>
  <si>
    <t>2 02 400141 0000 150</t>
  </si>
  <si>
    <t>2 02 351181 0000 150</t>
  </si>
  <si>
    <t xml:space="preserve"> 202 03000 00 0000 150</t>
  </si>
  <si>
    <t>2 02 15001 10 0000 150</t>
  </si>
  <si>
    <t>2 02 01000 00 0000 150</t>
  </si>
  <si>
    <t>№23 от 16.04.2019г.</t>
  </si>
  <si>
    <t>1 163 3050 10 0000140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</si>
  <si>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</si>
  <si>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1 163 3050 10 6000140</t>
  </si>
  <si>
    <t>Денежные взыскания(штрафы)</t>
  </si>
  <si>
    <t>1 16 00000 00 0000000</t>
  </si>
  <si>
    <t>2 19 60010 10 0000 150</t>
  </si>
  <si>
    <t>2 02 49999 100000 150</t>
  </si>
  <si>
    <t>Главы Совета</t>
  </si>
  <si>
    <t>Налог на доходы физических лиц с доходов, облагаемых по налоговой ставке, установленной пунктом 1 статьи 227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</si>
  <si>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Х.Э. Айбазов</t>
  </si>
  <si>
    <t>Прочие поступления от денежных взысканий (штрафов) и иных сумм в возмещение ущерба, зачисляемые в бюджеты поселений.</t>
  </si>
  <si>
    <t>1 169 0050 10 0000140</t>
  </si>
  <si>
    <t>Налог на доходы физических лиц полученных физическими лицами в соответствии со статьей 228 Налогового кодекса Российской Федерации.</t>
  </si>
  <si>
    <t>1 01 02030 01 1000 110</t>
  </si>
  <si>
    <t>Земельный налог с организаций, обладающих земельным участком, расположенным в границах сельских поселений</t>
  </si>
  <si>
    <t>1 06 06033 10 1000 100</t>
  </si>
  <si>
    <t>Безвозмездные поступления .</t>
  </si>
  <si>
    <t>План на 01.01.2020</t>
  </si>
  <si>
    <t>2020год</t>
  </si>
  <si>
    <t>Факт на 01.11.2020</t>
  </si>
  <si>
    <t>1 01 02020 01 0000 110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</si>
  <si>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</si>
  <si>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1 16 10123 01 0000 140</t>
  </si>
  <si>
    <t xml:space="preserve">Исполнение доходной части бюджета Гюрюльдеукского сельского поселения за                                  2020г год  </t>
  </si>
  <si>
    <t xml:space="preserve">     </t>
  </si>
  <si>
    <r>
      <t xml:space="preserve"> Приложение 1    Решению №91 от 26.04.2021г.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 Гюрюльдеукского                                                                                                                               сельского поселения                                                      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</si>
</sst>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%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sz val="10"/>
      <color indexed="6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13"/>
      <name val="Times New Roman"/>
      <family val="1"/>
    </font>
    <font>
      <sz val="8"/>
      <color indexed="13"/>
      <name val="Times New Roman"/>
      <family val="1"/>
    </font>
    <font>
      <sz val="8"/>
      <color indexed="13"/>
      <name val="Arial Cyr"/>
      <family val="0"/>
    </font>
    <font>
      <b/>
      <sz val="11"/>
      <color indexed="13"/>
      <name val="Times New Roman"/>
      <family val="1"/>
    </font>
    <font>
      <sz val="11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2"/>
      <color indexed="13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0"/>
    </font>
    <font>
      <sz val="10"/>
      <color indexed="8"/>
      <name val="Cambria"/>
      <family val="0"/>
    </font>
    <font>
      <sz val="8"/>
      <color indexed="8"/>
      <name val="Arial Cyr"/>
      <family val="2"/>
    </font>
    <font>
      <b/>
      <sz val="12"/>
      <color indexed="8"/>
      <name val="Arial Cyr"/>
      <family val="2"/>
    </font>
    <font>
      <b/>
      <sz val="8"/>
      <color indexed="8"/>
      <name val="Cambria"/>
      <family val="0"/>
    </font>
    <font>
      <b/>
      <sz val="12"/>
      <color indexed="8"/>
      <name val="Cambria"/>
      <family val="0"/>
    </font>
    <font>
      <sz val="8"/>
      <color indexed="8"/>
      <name val="Cambria"/>
      <family val="0"/>
    </font>
    <font>
      <b/>
      <sz val="11"/>
      <color indexed="8"/>
      <name val="Cambria"/>
      <family val="0"/>
    </font>
    <font>
      <b/>
      <sz val="10"/>
      <color indexed="8"/>
      <name val="Arial Cyr"/>
      <family val="2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sz val="7"/>
      <color indexed="8"/>
      <name val="Cambria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sz val="8"/>
      <color rgb="FF000000"/>
      <name val="Arial Cyr"/>
      <family val="2"/>
    </font>
    <font>
      <b/>
      <sz val="12"/>
      <color rgb="FF000000"/>
      <name val="Arial Cyr"/>
      <family val="2"/>
    </font>
    <font>
      <b/>
      <sz val="8"/>
      <color rgb="FF000000"/>
      <name val="Cambria"/>
      <family val="0"/>
    </font>
    <font>
      <b/>
      <sz val="12"/>
      <color rgb="FF000000"/>
      <name val="Cambria"/>
      <family val="0"/>
    </font>
    <font>
      <sz val="8"/>
      <color rgb="FF000000"/>
      <name val="Cambria"/>
      <family val="0"/>
    </font>
    <font>
      <b/>
      <sz val="11"/>
      <color rgb="FF000000"/>
      <name val="Cambria"/>
      <family val="0"/>
    </font>
    <font>
      <b/>
      <sz val="10"/>
      <color rgb="FF000000"/>
      <name val="Arial Cyr"/>
      <family val="2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7"/>
      <color rgb="FF000000"/>
      <name val="Cambria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0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 horizontal="center" vertical="center" wrapText="1" shrinkToFit="1"/>
      <protection/>
    </xf>
    <xf numFmtId="0" fontId="78" fillId="0" borderId="0">
      <alignment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/>
      <protection/>
    </xf>
    <xf numFmtId="0" fontId="78" fillId="0" borderId="0">
      <alignment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20" borderId="0">
      <alignment/>
      <protection/>
    </xf>
    <xf numFmtId="0" fontId="80" fillId="20" borderId="0">
      <alignment vertical="center"/>
      <protection/>
    </xf>
    <xf numFmtId="0" fontId="80" fillId="20" borderId="0">
      <alignment vertical="center"/>
      <protection/>
    </xf>
    <xf numFmtId="0" fontId="80" fillId="20" borderId="0">
      <alignment/>
      <protection/>
    </xf>
    <xf numFmtId="0" fontId="81" fillId="0" borderId="0">
      <alignment/>
      <protection/>
    </xf>
    <xf numFmtId="0" fontId="82" fillId="0" borderId="0">
      <alignment horizontal="center"/>
      <protection/>
    </xf>
    <xf numFmtId="0" fontId="82" fillId="0" borderId="0">
      <alignment horizontal="center"/>
      <protection/>
    </xf>
    <xf numFmtId="0" fontId="83" fillId="0" borderId="0">
      <alignment horizontal="center" vertical="center"/>
      <protection/>
    </xf>
    <xf numFmtId="0" fontId="83" fillId="0" borderId="0">
      <alignment horizontal="center" vertical="center"/>
      <protection/>
    </xf>
    <xf numFmtId="0" fontId="81" fillId="0" borderId="0">
      <alignment horizontal="left"/>
      <protection/>
    </xf>
    <xf numFmtId="0" fontId="78" fillId="0" borderId="0">
      <alignment horizontal="right" wrapText="1"/>
      <protection/>
    </xf>
    <xf numFmtId="0" fontId="78" fillId="0" borderId="0">
      <alignment horizontal="right" wrapText="1"/>
      <protection/>
    </xf>
    <xf numFmtId="0" fontId="84" fillId="0" borderId="0">
      <alignment horizontal="center" vertical="center" wrapText="1"/>
      <protection/>
    </xf>
    <xf numFmtId="0" fontId="84" fillId="0" borderId="0">
      <alignment horizontal="center" vertical="center" wrapText="1"/>
      <protection/>
    </xf>
    <xf numFmtId="0" fontId="80" fillId="0" borderId="0">
      <alignment vertical="center"/>
      <protection/>
    </xf>
    <xf numFmtId="0" fontId="81" fillId="0" borderId="1">
      <alignment horizontal="right"/>
      <protection/>
    </xf>
    <xf numFmtId="0" fontId="78" fillId="0" borderId="0">
      <alignment horizontal="left" wrapText="1"/>
      <protection/>
    </xf>
    <xf numFmtId="0" fontId="78" fillId="0" borderId="0">
      <alignment horizontal="left" wrapText="1"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80" fillId="0" borderId="0">
      <alignment horizontal="center" vertical="center"/>
      <protection/>
    </xf>
    <xf numFmtId="0" fontId="81" fillId="0" borderId="0">
      <alignment horizontal="left" vertical="top"/>
      <protection/>
    </xf>
    <xf numFmtId="0" fontId="78" fillId="20" borderId="2">
      <alignment/>
      <protection/>
    </xf>
    <xf numFmtId="0" fontId="78" fillId="20" borderId="2">
      <alignment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vertical="center" wrapText="1"/>
      <protection/>
    </xf>
    <xf numFmtId="0" fontId="81" fillId="0" borderId="3">
      <alignment/>
      <protection/>
    </xf>
    <xf numFmtId="0" fontId="78" fillId="0" borderId="4">
      <alignment horizontal="center" vertical="center" wrapText="1"/>
      <protection/>
    </xf>
    <xf numFmtId="0" fontId="78" fillId="0" borderId="4">
      <alignment horizontal="center" vertical="center" wrapText="1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5" fillId="0" borderId="0">
      <alignment vertical="center"/>
      <protection/>
    </xf>
    <xf numFmtId="49" fontId="81" fillId="0" borderId="5">
      <alignment horizontal="center"/>
      <protection/>
    </xf>
    <xf numFmtId="0" fontId="78" fillId="20" borderId="6">
      <alignment/>
      <protection/>
    </xf>
    <xf numFmtId="0" fontId="78" fillId="20" borderId="6">
      <alignment/>
      <protection/>
    </xf>
    <xf numFmtId="0" fontId="80" fillId="0" borderId="0">
      <alignment vertical="center" wrapText="1"/>
      <protection/>
    </xf>
    <xf numFmtId="0" fontId="80" fillId="0" borderId="0">
      <alignment vertical="center" wrapText="1"/>
      <protection/>
    </xf>
    <xf numFmtId="0" fontId="86" fillId="0" borderId="0">
      <alignment horizontal="left" vertical="center" wrapText="1"/>
      <protection/>
    </xf>
    <xf numFmtId="0" fontId="78" fillId="0" borderId="0">
      <alignment horizontal="left" vertical="center" wrapText="1"/>
      <protection/>
    </xf>
    <xf numFmtId="49" fontId="78" fillId="0" borderId="4">
      <alignment vertical="top" wrapText="1"/>
      <protection/>
    </xf>
    <xf numFmtId="49" fontId="78" fillId="0" borderId="4">
      <alignment vertical="top" wrapText="1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2">
      <alignment vertical="center"/>
      <protection/>
    </xf>
    <xf numFmtId="0" fontId="87" fillId="0" borderId="0">
      <alignment horizontal="center" vertical="center" shrinkToFit="1"/>
      <protection/>
    </xf>
    <xf numFmtId="49" fontId="78" fillId="0" borderId="7">
      <alignment horizontal="center" vertical="top" shrinkToFit="1"/>
      <protection/>
    </xf>
    <xf numFmtId="49" fontId="78" fillId="0" borderId="7">
      <alignment horizontal="center" vertical="top" shrinkToFit="1"/>
      <protection/>
    </xf>
    <xf numFmtId="0" fontId="86" fillId="0" borderId="0">
      <alignment vertical="center" wrapText="1"/>
      <protection/>
    </xf>
    <xf numFmtId="0" fontId="86" fillId="0" borderId="0">
      <alignment vertical="center" wrapText="1"/>
      <protection/>
    </xf>
    <xf numFmtId="0" fontId="85" fillId="0" borderId="4">
      <alignment horizontal="center" vertical="center" wrapText="1"/>
      <protection/>
    </xf>
    <xf numFmtId="0" fontId="78" fillId="0" borderId="0">
      <alignment horizontal="center" vertical="center" shrinkToFit="1"/>
      <protection/>
    </xf>
    <xf numFmtId="49" fontId="78" fillId="0" borderId="6">
      <alignment horizontal="center" vertical="top" shrinkToFit="1"/>
      <protection/>
    </xf>
    <xf numFmtId="49" fontId="78" fillId="0" borderId="6">
      <alignment horizontal="center" vertical="top" shrinkToFit="1"/>
      <protection/>
    </xf>
    <xf numFmtId="0" fontId="85" fillId="0" borderId="2">
      <alignment vertical="center"/>
      <protection/>
    </xf>
    <xf numFmtId="0" fontId="85" fillId="0" borderId="2">
      <alignment vertical="center"/>
      <protection/>
    </xf>
    <xf numFmtId="0" fontId="88" fillId="20" borderId="0">
      <alignment/>
      <protection/>
    </xf>
    <xf numFmtId="0" fontId="78" fillId="20" borderId="2">
      <alignment/>
      <protection/>
    </xf>
    <xf numFmtId="49" fontId="78" fillId="0" borderId="8">
      <alignment horizontal="center" vertical="top" shrinkToFit="1"/>
      <protection/>
    </xf>
    <xf numFmtId="49" fontId="78" fillId="0" borderId="8">
      <alignment horizontal="center" vertical="top" shrinkToFit="1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49" fontId="88" fillId="0" borderId="9">
      <alignment vertical="center" wrapText="1"/>
      <protection/>
    </xf>
    <xf numFmtId="0" fontId="81" fillId="0" borderId="4">
      <alignment horizontal="center" vertical="center" wrapText="1"/>
      <protection/>
    </xf>
    <xf numFmtId="49" fontId="78" fillId="0" borderId="4">
      <alignment horizontal="center" vertical="top" shrinkToFit="1"/>
      <protection/>
    </xf>
    <xf numFmtId="49" fontId="78" fillId="0" borderId="4">
      <alignment horizontal="center" vertical="top" shrinkToFit="1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49" fontId="89" fillId="0" borderId="10">
      <alignment horizontal="left" vertical="center" wrapText="1" indent="1"/>
      <protection/>
    </xf>
    <xf numFmtId="0" fontId="78" fillId="20" borderId="6">
      <alignment/>
      <protection/>
    </xf>
    <xf numFmtId="4" fontId="78" fillId="0" borderId="4">
      <alignment horizontal="right" vertical="top" shrinkToFit="1"/>
      <protection/>
    </xf>
    <xf numFmtId="4" fontId="78" fillId="0" borderId="4">
      <alignment horizontal="right" vertical="top" shrinkToFit="1"/>
      <protection/>
    </xf>
    <xf numFmtId="0" fontId="80" fillId="20" borderId="6">
      <alignment vertical="center"/>
      <protection/>
    </xf>
    <xf numFmtId="0" fontId="80" fillId="20" borderId="6">
      <alignment vertical="center"/>
      <protection/>
    </xf>
    <xf numFmtId="0" fontId="88" fillId="0" borderId="0">
      <alignment vertical="center"/>
      <protection/>
    </xf>
    <xf numFmtId="0" fontId="81" fillId="21" borderId="4">
      <alignment vertical="top" wrapText="1"/>
      <protection/>
    </xf>
    <xf numFmtId="0" fontId="78" fillId="20" borderId="11">
      <alignment/>
      <protection/>
    </xf>
    <xf numFmtId="0" fontId="78" fillId="20" borderId="11">
      <alignment/>
      <protection/>
    </xf>
    <xf numFmtId="49" fontId="88" fillId="0" borderId="9">
      <alignment vertical="center" wrapText="1"/>
      <protection/>
    </xf>
    <xf numFmtId="49" fontId="88" fillId="0" borderId="9">
      <alignment vertical="center" wrapText="1"/>
      <protection/>
    </xf>
    <xf numFmtId="0" fontId="80" fillId="0" borderId="0">
      <alignment/>
      <protection/>
    </xf>
    <xf numFmtId="49" fontId="81" fillId="21" borderId="4">
      <alignment horizontal="left" vertical="top" shrinkToFit="1"/>
      <protection/>
    </xf>
    <xf numFmtId="0" fontId="78" fillId="20" borderId="11">
      <alignment shrinkToFit="1"/>
      <protection/>
    </xf>
    <xf numFmtId="0" fontId="78" fillId="20" borderId="11">
      <alignment shrinkToFit="1"/>
      <protection/>
    </xf>
    <xf numFmtId="0" fontId="80" fillId="20" borderId="11">
      <alignment vertical="center"/>
      <protection/>
    </xf>
    <xf numFmtId="0" fontId="80" fillId="20" borderId="11">
      <alignment vertical="center"/>
      <protection/>
    </xf>
    <xf numFmtId="0" fontId="83" fillId="0" borderId="0">
      <alignment vertical="center"/>
      <protection/>
    </xf>
    <xf numFmtId="4" fontId="81" fillId="21" borderId="4">
      <alignment horizontal="right" vertical="top" shrinkToFit="1"/>
      <protection/>
    </xf>
    <xf numFmtId="0" fontId="87" fillId="0" borderId="11">
      <alignment horizontal="right"/>
      <protection/>
    </xf>
    <xf numFmtId="0" fontId="87" fillId="0" borderId="11">
      <alignment horizontal="right"/>
      <protection/>
    </xf>
    <xf numFmtId="49" fontId="89" fillId="0" borderId="10">
      <alignment horizontal="left" vertical="center" wrapText="1" indent="1"/>
      <protection/>
    </xf>
    <xf numFmtId="49" fontId="89" fillId="0" borderId="10">
      <alignment horizontal="left" vertical="center" wrapText="1" indent="1"/>
      <protection/>
    </xf>
    <xf numFmtId="0" fontId="80" fillId="0" borderId="11">
      <alignment vertical="center" wrapText="1"/>
      <protection/>
    </xf>
    <xf numFmtId="0" fontId="81" fillId="22" borderId="4">
      <alignment vertical="top" wrapText="1"/>
      <protection/>
    </xf>
    <xf numFmtId="4" fontId="87" fillId="23" borderId="11">
      <alignment horizontal="right" vertical="top" shrinkToFit="1"/>
      <protection/>
    </xf>
    <xf numFmtId="4" fontId="87" fillId="23" borderId="11">
      <alignment horizontal="right" vertical="top" shrinkToFit="1"/>
      <protection/>
    </xf>
    <xf numFmtId="0" fontId="80" fillId="20" borderId="12">
      <alignment vertical="center"/>
      <protection/>
    </xf>
    <xf numFmtId="0" fontId="80" fillId="20" borderId="12">
      <alignment vertical="center"/>
      <protection/>
    </xf>
    <xf numFmtId="0" fontId="86" fillId="0" borderId="0">
      <alignment vertical="center" wrapText="1"/>
      <protection/>
    </xf>
    <xf numFmtId="0" fontId="81" fillId="22" borderId="7">
      <alignment wrapText="1"/>
      <protection/>
    </xf>
    <xf numFmtId="4" fontId="87" fillId="21" borderId="11">
      <alignment horizontal="right" vertical="top" shrinkToFit="1"/>
      <protection/>
    </xf>
    <xf numFmtId="4" fontId="87" fillId="21" borderId="11">
      <alignment horizontal="right" vertical="top" shrinkToFit="1"/>
      <protection/>
    </xf>
    <xf numFmtId="0" fontId="88" fillId="0" borderId="0">
      <alignment horizontal="left" vertical="center" wrapText="1"/>
      <protection/>
    </xf>
    <xf numFmtId="0" fontId="88" fillId="0" borderId="0">
      <alignment horizontal="left" vertical="center" wrapText="1"/>
      <protection/>
    </xf>
    <xf numFmtId="0" fontId="85" fillId="0" borderId="13">
      <alignment horizontal="center" vertical="center" wrapText="1"/>
      <protection/>
    </xf>
    <xf numFmtId="49" fontId="81" fillId="22" borderId="8">
      <alignment horizontal="left" vertical="top" shrinkToFit="1"/>
      <protection/>
    </xf>
    <xf numFmtId="0" fontId="78" fillId="0" borderId="0">
      <alignment/>
      <protection/>
    </xf>
    <xf numFmtId="0" fontId="78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49" fontId="88" fillId="0" borderId="14">
      <alignment horizontal="center" vertical="center" shrinkToFit="1"/>
      <protection/>
    </xf>
    <xf numFmtId="4" fontId="81" fillId="22" borderId="4">
      <alignment horizontal="right" vertical="top" shrinkToFit="1"/>
      <protection/>
    </xf>
    <xf numFmtId="0" fontId="87" fillId="0" borderId="4">
      <alignment vertical="top" wrapText="1"/>
      <protection/>
    </xf>
    <xf numFmtId="0" fontId="87" fillId="0" borderId="4">
      <alignment vertical="top" wrapText="1"/>
      <protection/>
    </xf>
    <xf numFmtId="0" fontId="80" fillId="0" borderId="2">
      <alignment horizontal="left" vertical="center" wrapText="1"/>
      <protection/>
    </xf>
    <xf numFmtId="0" fontId="80" fillId="0" borderId="2">
      <alignment horizontal="left" vertical="center" wrapText="1"/>
      <protection/>
    </xf>
    <xf numFmtId="49" fontId="89" fillId="0" borderId="15">
      <alignment horizontal="center" vertical="center" shrinkToFit="1"/>
      <protection/>
    </xf>
    <xf numFmtId="0" fontId="81" fillId="0" borderId="4">
      <alignment vertical="top" wrapText="1"/>
      <protection/>
    </xf>
    <xf numFmtId="4" fontId="87" fillId="23" borderId="4">
      <alignment horizontal="right" vertical="top" shrinkToFit="1"/>
      <protection/>
    </xf>
    <xf numFmtId="4" fontId="87" fillId="23" borderId="4">
      <alignment horizontal="right" vertical="top" shrinkToFit="1"/>
      <protection/>
    </xf>
    <xf numFmtId="0" fontId="80" fillId="0" borderId="6">
      <alignment horizontal="left" vertical="center" wrapText="1"/>
      <protection/>
    </xf>
    <xf numFmtId="0" fontId="80" fillId="0" borderId="6">
      <alignment horizontal="left" vertical="center" wrapText="1"/>
      <protection/>
    </xf>
    <xf numFmtId="0" fontId="88" fillId="0" borderId="16">
      <alignment vertical="center"/>
      <protection/>
    </xf>
    <xf numFmtId="49" fontId="81" fillId="0" borderId="4">
      <alignment horizontal="left" vertical="top" shrinkToFit="1"/>
      <protection/>
    </xf>
    <xf numFmtId="4" fontId="87" fillId="21" borderId="4">
      <alignment horizontal="right" vertical="top" shrinkToFit="1"/>
      <protection/>
    </xf>
    <xf numFmtId="4" fontId="87" fillId="21" borderId="4">
      <alignment horizontal="right" vertical="top" shrinkToFit="1"/>
      <protection/>
    </xf>
    <xf numFmtId="0" fontId="80" fillId="0" borderId="11">
      <alignment vertical="center" wrapText="1"/>
      <protection/>
    </xf>
    <xf numFmtId="0" fontId="80" fillId="0" borderId="11">
      <alignment vertical="center" wrapText="1"/>
      <protection/>
    </xf>
    <xf numFmtId="0" fontId="80" fillId="20" borderId="0">
      <alignment shrinkToFit="1"/>
      <protection/>
    </xf>
    <xf numFmtId="4" fontId="81" fillId="0" borderId="4">
      <alignment horizontal="right" vertical="top" shrinkToFit="1"/>
      <protection/>
    </xf>
    <xf numFmtId="0" fontId="78" fillId="20" borderId="6">
      <alignment horizontal="center"/>
      <protection/>
    </xf>
    <xf numFmtId="0" fontId="78" fillId="20" borderId="6">
      <alignment horizontal="center"/>
      <protection/>
    </xf>
    <xf numFmtId="0" fontId="85" fillId="0" borderId="13">
      <alignment horizontal="center" vertical="center" wrapText="1"/>
      <protection/>
    </xf>
    <xf numFmtId="0" fontId="85" fillId="0" borderId="13">
      <alignment horizontal="center" vertical="center" wrapText="1"/>
      <protection/>
    </xf>
    <xf numFmtId="0" fontId="85" fillId="0" borderId="0">
      <alignment vertical="center" wrapText="1"/>
      <protection/>
    </xf>
    <xf numFmtId="0" fontId="78" fillId="20" borderId="11">
      <alignment/>
      <protection/>
    </xf>
    <xf numFmtId="0" fontId="78" fillId="20" borderId="11">
      <alignment horizontal="center"/>
      <protection/>
    </xf>
    <xf numFmtId="0" fontId="78" fillId="20" borderId="11">
      <alignment horizontal="center"/>
      <protection/>
    </xf>
    <xf numFmtId="0" fontId="80" fillId="20" borderId="17">
      <alignment vertical="center"/>
      <protection/>
    </xf>
    <xf numFmtId="0" fontId="80" fillId="20" borderId="17">
      <alignment vertical="center"/>
      <protection/>
    </xf>
    <xf numFmtId="1" fontId="88" fillId="0" borderId="4">
      <alignment horizontal="center" vertical="center" shrinkToFit="1"/>
      <protection/>
    </xf>
    <xf numFmtId="0" fontId="81" fillId="0" borderId="4">
      <alignment/>
      <protection/>
    </xf>
    <xf numFmtId="49" fontId="88" fillId="0" borderId="14">
      <alignment horizontal="center" vertical="center" shrinkToFit="1"/>
      <protection/>
    </xf>
    <xf numFmtId="49" fontId="88" fillId="0" borderId="14">
      <alignment horizontal="center" vertical="center" shrinkToFit="1"/>
      <protection/>
    </xf>
    <xf numFmtId="1" fontId="89" fillId="0" borderId="18">
      <alignment horizontal="center" vertical="center" shrinkToFit="1"/>
      <protection/>
    </xf>
    <xf numFmtId="0" fontId="81" fillId="23" borderId="4">
      <alignment horizontal="left" vertical="center" shrinkToFit="1"/>
      <protection/>
    </xf>
    <xf numFmtId="49" fontId="89" fillId="0" borderId="14">
      <alignment horizontal="center" vertical="center" shrinkToFit="1"/>
      <protection/>
    </xf>
    <xf numFmtId="49" fontId="89" fillId="0" borderId="14">
      <alignment horizontal="center" vertical="center" shrinkToFit="1"/>
      <protection/>
    </xf>
    <xf numFmtId="49" fontId="85" fillId="0" borderId="0">
      <alignment vertical="center" wrapText="1"/>
      <protection/>
    </xf>
    <xf numFmtId="4" fontId="81" fillId="23" borderId="4">
      <alignment horizontal="right" vertical="center" shrinkToFit="1"/>
      <protection/>
    </xf>
    <xf numFmtId="0" fontId="80" fillId="20" borderId="1">
      <alignment vertical="center"/>
      <protection/>
    </xf>
    <xf numFmtId="0" fontId="80" fillId="20" borderId="1">
      <alignment vertical="center"/>
      <protection/>
    </xf>
    <xf numFmtId="49" fontId="80" fillId="0" borderId="11">
      <alignment vertical="center" wrapText="1"/>
      <protection/>
    </xf>
    <xf numFmtId="0" fontId="78" fillId="0" borderId="0">
      <alignment wrapText="1"/>
      <protection/>
    </xf>
    <xf numFmtId="0" fontId="80" fillId="0" borderId="16">
      <alignment vertical="center"/>
      <protection/>
    </xf>
    <xf numFmtId="0" fontId="80" fillId="0" borderId="16">
      <alignment vertical="center"/>
      <protection/>
    </xf>
    <xf numFmtId="49" fontId="80" fillId="0" borderId="0">
      <alignment vertical="center" wrapText="1"/>
      <protection/>
    </xf>
    <xf numFmtId="0" fontId="80" fillId="20" borderId="0">
      <alignment vertical="center" shrinkToFit="1"/>
      <protection/>
    </xf>
    <xf numFmtId="0" fontId="80" fillId="20" borderId="0">
      <alignment vertical="center" shrinkToFit="1"/>
      <protection/>
    </xf>
    <xf numFmtId="49" fontId="85" fillId="0" borderId="4">
      <alignment horizontal="center" vertical="center" wrapText="1"/>
      <protection/>
    </xf>
    <xf numFmtId="0" fontId="85" fillId="0" borderId="0">
      <alignment vertical="center" wrapText="1"/>
      <protection/>
    </xf>
    <xf numFmtId="0" fontId="85" fillId="0" borderId="0">
      <alignment vertical="center" wrapText="1"/>
      <protection/>
    </xf>
    <xf numFmtId="4" fontId="88" fillId="0" borderId="4">
      <alignment horizontal="right" vertical="center" shrinkToFit="1"/>
      <protection/>
    </xf>
    <xf numFmtId="1" fontId="88" fillId="0" borderId="4">
      <alignment horizontal="center" vertical="center" shrinkToFit="1"/>
      <protection/>
    </xf>
    <xf numFmtId="1" fontId="88" fillId="0" borderId="4">
      <alignment horizontal="center" vertical="center" shrinkToFit="1"/>
      <protection/>
    </xf>
    <xf numFmtId="4" fontId="89" fillId="0" borderId="18">
      <alignment horizontal="right" vertical="center" shrinkToFit="1"/>
      <protection/>
    </xf>
    <xf numFmtId="1" fontId="89" fillId="0" borderId="4">
      <alignment horizontal="center" vertical="center" shrinkToFit="1"/>
      <protection/>
    </xf>
    <xf numFmtId="1" fontId="89" fillId="0" borderId="4">
      <alignment horizontal="center" vertical="center" shrinkToFit="1"/>
      <protection/>
    </xf>
    <xf numFmtId="0" fontId="80" fillId="0" borderId="11">
      <alignment vertical="center"/>
      <protection/>
    </xf>
    <xf numFmtId="49" fontId="85" fillId="0" borderId="0">
      <alignment vertical="center" wrapText="1"/>
      <protection/>
    </xf>
    <xf numFmtId="49" fontId="85" fillId="0" borderId="0">
      <alignment vertical="center" wrapText="1"/>
      <protection/>
    </xf>
    <xf numFmtId="0" fontId="88" fillId="20" borderId="0">
      <alignment shrinkToFit="1"/>
      <protection/>
    </xf>
    <xf numFmtId="49" fontId="80" fillId="0" borderId="11">
      <alignment vertical="center" wrapText="1"/>
      <protection/>
    </xf>
    <xf numFmtId="49" fontId="80" fillId="0" borderId="11">
      <alignment vertical="center" wrapText="1"/>
      <protection/>
    </xf>
    <xf numFmtId="0" fontId="85" fillId="0" borderId="0">
      <alignment horizontal="right" vertical="center"/>
      <protection/>
    </xf>
    <xf numFmtId="4" fontId="16" fillId="0" borderId="19">
      <alignment horizontal="right"/>
      <protection/>
    </xf>
    <xf numFmtId="49" fontId="80" fillId="0" borderId="0">
      <alignment vertical="center" wrapText="1"/>
      <protection/>
    </xf>
    <xf numFmtId="49" fontId="80" fillId="0" borderId="0">
      <alignment vertical="center" wrapText="1"/>
      <protection/>
    </xf>
    <xf numFmtId="0" fontId="88" fillId="0" borderId="0">
      <alignment horizontal="left" vertical="center" wrapText="1"/>
      <protection/>
    </xf>
    <xf numFmtId="49" fontId="85" fillId="0" borderId="4">
      <alignment horizontal="center" vertical="center" wrapText="1"/>
      <protection/>
    </xf>
    <xf numFmtId="49" fontId="85" fillId="0" borderId="4">
      <alignment horizontal="center" vertical="center" wrapText="1"/>
      <protection/>
    </xf>
    <xf numFmtId="0" fontId="90" fillId="0" borderId="0">
      <alignment vertical="center"/>
      <protection/>
    </xf>
    <xf numFmtId="49" fontId="85" fillId="0" borderId="4">
      <alignment horizontal="center" vertical="center" wrapText="1"/>
      <protection/>
    </xf>
    <xf numFmtId="49" fontId="85" fillId="0" borderId="4">
      <alignment horizontal="center" vertical="center" wrapText="1"/>
      <protection/>
    </xf>
    <xf numFmtId="0" fontId="90" fillId="0" borderId="2">
      <alignment vertical="center"/>
      <protection/>
    </xf>
    <xf numFmtId="4" fontId="88" fillId="0" borderId="4">
      <alignment horizontal="right" vertical="center" shrinkToFit="1"/>
      <protection/>
    </xf>
    <xf numFmtId="4" fontId="88" fillId="0" borderId="4">
      <alignment horizontal="right" vertical="center" shrinkToFit="1"/>
      <protection/>
    </xf>
    <xf numFmtId="0" fontId="88" fillId="0" borderId="0">
      <alignment vertical="center" wrapText="1"/>
      <protection/>
    </xf>
    <xf numFmtId="4" fontId="89" fillId="0" borderId="4">
      <alignment horizontal="right" vertical="center" shrinkToFit="1"/>
      <protection/>
    </xf>
    <xf numFmtId="4" fontId="89" fillId="0" borderId="4">
      <alignment horizontal="right" vertical="center" shrinkToFit="1"/>
      <protection/>
    </xf>
    <xf numFmtId="0" fontId="90" fillId="0" borderId="11">
      <alignment vertical="center"/>
      <protection/>
    </xf>
    <xf numFmtId="4" fontId="16" fillId="0" borderId="4">
      <alignment horizontal="right"/>
      <protection/>
    </xf>
    <xf numFmtId="0" fontId="80" fillId="0" borderId="11">
      <alignment vertical="center"/>
      <protection/>
    </xf>
    <xf numFmtId="0" fontId="80" fillId="0" borderId="11">
      <alignment vertical="center"/>
      <protection/>
    </xf>
    <xf numFmtId="0" fontId="80" fillId="0" borderId="2">
      <alignment horizontal="left" vertical="center" wrapText="1"/>
      <protection/>
    </xf>
    <xf numFmtId="0" fontId="85" fillId="0" borderId="0">
      <alignment horizontal="right" vertical="center"/>
      <protection/>
    </xf>
    <xf numFmtId="0" fontId="85" fillId="0" borderId="0">
      <alignment horizontal="right" vertical="center"/>
      <protection/>
    </xf>
    <xf numFmtId="0" fontId="80" fillId="0" borderId="6">
      <alignment horizontal="left" vertical="center" wrapText="1"/>
      <protection/>
    </xf>
    <xf numFmtId="0" fontId="88" fillId="0" borderId="0">
      <alignment horizontal="left" vertical="center" wrapText="1"/>
      <protection/>
    </xf>
    <xf numFmtId="0" fontId="88" fillId="0" borderId="0">
      <alignment horizontal="left" vertical="center" wrapText="1"/>
      <protection/>
    </xf>
    <xf numFmtId="0" fontId="84" fillId="0" borderId="0">
      <alignment horizontal="center" vertical="center" wrapText="1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85" fillId="0" borderId="20">
      <alignment vertical="center"/>
      <protection/>
    </xf>
    <xf numFmtId="0" fontId="90" fillId="0" borderId="2">
      <alignment vertical="center"/>
      <protection/>
    </xf>
    <xf numFmtId="0" fontId="90" fillId="0" borderId="2">
      <alignment vertical="center"/>
      <protection/>
    </xf>
    <xf numFmtId="0" fontId="85" fillId="0" borderId="3">
      <alignment horizontal="right" vertical="center"/>
      <protection/>
    </xf>
    <xf numFmtId="0" fontId="90" fillId="0" borderId="11">
      <alignment vertical="center"/>
      <protection/>
    </xf>
    <xf numFmtId="0" fontId="90" fillId="0" borderId="11">
      <alignment vertical="center"/>
      <protection/>
    </xf>
    <xf numFmtId="0" fontId="88" fillId="0" borderId="3">
      <alignment horizontal="right" vertical="center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0" fontId="91" fillId="0" borderId="0">
      <alignment horizontal="center" vertical="center" wrapText="1"/>
      <protection/>
    </xf>
    <xf numFmtId="0" fontId="91" fillId="0" borderId="0">
      <alignment horizontal="center" vertical="center" wrapText="1"/>
      <protection/>
    </xf>
    <xf numFmtId="0" fontId="91" fillId="0" borderId="0">
      <alignment horizontal="center" vertical="center" wrapText="1"/>
      <protection/>
    </xf>
    <xf numFmtId="0" fontId="88" fillId="0" borderId="13">
      <alignment horizontal="center" vertical="center"/>
      <protection/>
    </xf>
    <xf numFmtId="0" fontId="85" fillId="0" borderId="20">
      <alignment vertical="center"/>
      <protection/>
    </xf>
    <xf numFmtId="0" fontId="85" fillId="0" borderId="20">
      <alignment vertical="center"/>
      <protection/>
    </xf>
    <xf numFmtId="49" fontId="85" fillId="0" borderId="21">
      <alignment horizontal="center" vertical="center"/>
      <protection/>
    </xf>
    <xf numFmtId="0" fontId="85" fillId="0" borderId="3">
      <alignment horizontal="right" vertical="center"/>
      <protection/>
    </xf>
    <xf numFmtId="0" fontId="85" fillId="0" borderId="3">
      <alignment horizontal="right" vertical="center"/>
      <protection/>
    </xf>
    <xf numFmtId="0" fontId="85" fillId="0" borderId="22">
      <alignment horizontal="center" vertical="center" shrinkToFit="1"/>
      <protection/>
    </xf>
    <xf numFmtId="0" fontId="88" fillId="0" borderId="3">
      <alignment horizontal="right" vertical="center"/>
      <protection/>
    </xf>
    <xf numFmtId="0" fontId="88" fillId="0" borderId="3">
      <alignment horizontal="right" vertical="center"/>
      <protection/>
    </xf>
    <xf numFmtId="1" fontId="88" fillId="0" borderId="22">
      <alignment horizontal="center" vertical="center" shrinkToFit="1"/>
      <protection/>
    </xf>
    <xf numFmtId="0" fontId="88" fillId="0" borderId="13">
      <alignment horizontal="center" vertical="center"/>
      <protection/>
    </xf>
    <xf numFmtId="0" fontId="88" fillId="0" borderId="13">
      <alignment horizontal="center" vertical="center"/>
      <protection/>
    </xf>
    <xf numFmtId="0" fontId="88" fillId="0" borderId="22">
      <alignment vertical="center"/>
      <protection/>
    </xf>
    <xf numFmtId="49" fontId="85" fillId="0" borderId="21">
      <alignment horizontal="center" vertical="center"/>
      <protection/>
    </xf>
    <xf numFmtId="49" fontId="85" fillId="0" borderId="21">
      <alignment horizontal="center" vertical="center"/>
      <protection/>
    </xf>
    <xf numFmtId="49" fontId="88" fillId="0" borderId="22">
      <alignment horizontal="center" vertical="center"/>
      <protection/>
    </xf>
    <xf numFmtId="0" fontId="85" fillId="0" borderId="22">
      <alignment horizontal="center" vertical="center" shrinkToFit="1"/>
      <protection/>
    </xf>
    <xf numFmtId="0" fontId="85" fillId="0" borderId="22">
      <alignment horizontal="center" vertical="center" shrinkToFit="1"/>
      <protection/>
    </xf>
    <xf numFmtId="49" fontId="88" fillId="0" borderId="23">
      <alignment horizontal="center" vertical="center"/>
      <protection/>
    </xf>
    <xf numFmtId="1" fontId="88" fillId="0" borderId="22">
      <alignment horizontal="center" vertical="center" shrinkToFit="1"/>
      <protection/>
    </xf>
    <xf numFmtId="1" fontId="88" fillId="0" borderId="22">
      <alignment horizontal="center" vertical="center" shrinkToFit="1"/>
      <protection/>
    </xf>
    <xf numFmtId="0" fontId="90" fillId="0" borderId="16">
      <alignment vertical="center"/>
      <protection/>
    </xf>
    <xf numFmtId="0" fontId="88" fillId="0" borderId="22">
      <alignment vertical="center"/>
      <protection/>
    </xf>
    <xf numFmtId="0" fontId="88" fillId="0" borderId="22">
      <alignment vertical="center"/>
      <protection/>
    </xf>
    <xf numFmtId="4" fontId="88" fillId="0" borderId="9">
      <alignment horizontal="right" vertical="center" shrinkToFit="1"/>
      <protection/>
    </xf>
    <xf numFmtId="49" fontId="88" fillId="0" borderId="22">
      <alignment horizontal="center" vertical="center"/>
      <protection/>
    </xf>
    <xf numFmtId="49" fontId="88" fillId="0" borderId="22">
      <alignment horizontal="center" vertical="center"/>
      <protection/>
    </xf>
    <xf numFmtId="4" fontId="89" fillId="0" borderId="24">
      <alignment horizontal="right" vertical="center" shrinkToFit="1"/>
      <protection/>
    </xf>
    <xf numFmtId="49" fontId="88" fillId="0" borderId="23">
      <alignment horizontal="center" vertical="center"/>
      <protection/>
    </xf>
    <xf numFmtId="49" fontId="88" fillId="0" borderId="23">
      <alignment horizontal="center" vertical="center"/>
      <protection/>
    </xf>
    <xf numFmtId="0" fontId="88" fillId="0" borderId="0">
      <alignment/>
      <protection/>
    </xf>
    <xf numFmtId="0" fontId="90" fillId="0" borderId="16">
      <alignment vertical="center"/>
      <protection/>
    </xf>
    <xf numFmtId="0" fontId="90" fillId="0" borderId="16">
      <alignment vertical="center"/>
      <protection/>
    </xf>
    <xf numFmtId="0" fontId="85" fillId="0" borderId="14">
      <alignment horizontal="center" vertical="center" wrapText="1"/>
      <protection/>
    </xf>
    <xf numFmtId="4" fontId="88" fillId="0" borderId="9">
      <alignment horizontal="right" vertical="center" shrinkToFit="1"/>
      <protection/>
    </xf>
    <xf numFmtId="4" fontId="88" fillId="0" borderId="9">
      <alignment horizontal="right" vertical="center" shrinkToFit="1"/>
      <protection/>
    </xf>
    <xf numFmtId="0" fontId="79" fillId="0" borderId="0">
      <alignment/>
      <protection/>
    </xf>
    <xf numFmtId="4" fontId="89" fillId="0" borderId="9">
      <alignment horizontal="right" vertical="center" shrinkToFit="1"/>
      <protection/>
    </xf>
    <xf numFmtId="4" fontId="89" fillId="0" borderId="9">
      <alignment horizontal="right" vertical="center" shrinkToFit="1"/>
      <protection/>
    </xf>
    <xf numFmtId="0" fontId="79" fillId="20" borderId="0">
      <alignment/>
      <protection/>
    </xf>
    <xf numFmtId="0" fontId="85" fillId="0" borderId="14">
      <alignment horizontal="center" vertical="center" wrapText="1"/>
      <protection/>
    </xf>
    <xf numFmtId="0" fontId="85" fillId="0" borderId="14">
      <alignment horizontal="center" vertical="center" wrapText="1"/>
      <protection/>
    </xf>
    <xf numFmtId="0" fontId="92" fillId="20" borderId="0">
      <alignment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0" fontId="92" fillId="0" borderId="0">
      <alignment/>
      <protection/>
    </xf>
    <xf numFmtId="0" fontId="86" fillId="0" borderId="0">
      <alignment horizontal="left" vertical="center" wrapText="1"/>
      <protection/>
    </xf>
    <xf numFmtId="0" fontId="86" fillId="0" borderId="0">
      <alignment horizontal="left" vertical="center" wrapText="1"/>
      <protection/>
    </xf>
    <xf numFmtId="1" fontId="88" fillId="0" borderId="14">
      <alignment horizontal="center" vertical="center" shrinkToFit="1"/>
      <protection/>
    </xf>
    <xf numFmtId="0" fontId="85" fillId="0" borderId="14">
      <alignment horizontal="center" vertical="center" wrapText="1"/>
      <protection/>
    </xf>
    <xf numFmtId="0" fontId="85" fillId="0" borderId="14">
      <alignment horizontal="center" vertical="center" wrapText="1"/>
      <protection/>
    </xf>
    <xf numFmtId="0" fontId="89" fillId="0" borderId="14">
      <alignment horizontal="center" vertical="center" shrinkToFit="1"/>
      <protection/>
    </xf>
    <xf numFmtId="49" fontId="80" fillId="20" borderId="11">
      <alignment vertical="center"/>
      <protection/>
    </xf>
    <xf numFmtId="49" fontId="80" fillId="20" borderId="11">
      <alignment vertical="center"/>
      <protection/>
    </xf>
    <xf numFmtId="4" fontId="89" fillId="0" borderId="4">
      <alignment horizontal="right" vertical="center" shrinkToFit="1"/>
      <protection/>
    </xf>
    <xf numFmtId="1" fontId="88" fillId="0" borderId="14">
      <alignment horizontal="center" vertical="center" shrinkToFit="1"/>
      <protection/>
    </xf>
    <xf numFmtId="1" fontId="88" fillId="0" borderId="14">
      <alignment horizontal="center" vertical="center" shrinkToFit="1"/>
      <protection/>
    </xf>
    <xf numFmtId="0" fontId="84" fillId="0" borderId="0">
      <alignment vertical="center" wrapText="1"/>
      <protection/>
    </xf>
    <xf numFmtId="0" fontId="89" fillId="0" borderId="14">
      <alignment horizontal="center" vertical="center" shrinkToFit="1"/>
      <protection/>
    </xf>
    <xf numFmtId="0" fontId="89" fillId="0" borderId="14">
      <alignment horizontal="center" vertical="center" shrinkToFit="1"/>
      <protection/>
    </xf>
    <xf numFmtId="4" fontId="89" fillId="0" borderId="9">
      <alignment horizontal="right" vertical="center" shrinkToFit="1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0" fontId="84" fillId="0" borderId="0">
      <alignment vertical="center" wrapText="1"/>
      <protection/>
    </xf>
    <xf numFmtId="0" fontId="84" fillId="0" borderId="0">
      <alignment vertical="center" wrapText="1"/>
      <protection/>
    </xf>
    <xf numFmtId="49" fontId="85" fillId="0" borderId="4">
      <alignment horizontal="center" vertical="center" wrapText="1"/>
      <protection/>
    </xf>
    <xf numFmtId="49" fontId="85" fillId="0" borderId="4">
      <alignment horizontal="center" vertical="center" wrapText="1"/>
      <protection/>
    </xf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93" fillId="30" borderId="25" applyNumberFormat="0" applyAlignment="0" applyProtection="0"/>
    <xf numFmtId="0" fontId="94" fillId="31" borderId="26" applyNumberFormat="0" applyAlignment="0" applyProtection="0"/>
    <xf numFmtId="0" fontId="95" fillId="31" borderId="25" applyNumberFormat="0" applyAlignment="0" applyProtection="0"/>
    <xf numFmtId="0" fontId="9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7" fillId="0" borderId="27" applyNumberFormat="0" applyFill="0" applyAlignment="0" applyProtection="0"/>
    <xf numFmtId="0" fontId="98" fillId="0" borderId="28" applyNumberFormat="0" applyFill="0" applyAlignment="0" applyProtection="0"/>
    <xf numFmtId="0" fontId="99" fillId="0" borderId="2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30" applyNumberFormat="0" applyFill="0" applyAlignment="0" applyProtection="0"/>
    <xf numFmtId="0" fontId="101" fillId="32" borderId="31" applyNumberFormat="0" applyAlignment="0" applyProtection="0"/>
    <xf numFmtId="0" fontId="102" fillId="0" borderId="0" applyNumberFormat="0" applyFill="0" applyBorder="0" applyAlignment="0" applyProtection="0"/>
    <xf numFmtId="0" fontId="103" fillId="33" borderId="0" applyNumberFormat="0" applyBorder="0" applyAlignment="0" applyProtection="0"/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6" fillId="0" borderId="0">
      <alignment/>
      <protection/>
    </xf>
    <xf numFmtId="0" fontId="104" fillId="0" borderId="0" applyNumberFormat="0" applyFill="0" applyBorder="0" applyAlignment="0" applyProtection="0"/>
    <xf numFmtId="0" fontId="105" fillId="35" borderId="0" applyNumberFormat="0" applyBorder="0" applyAlignment="0" applyProtection="0"/>
    <xf numFmtId="0" fontId="106" fillId="0" borderId="0" applyNumberFormat="0" applyFill="0" applyBorder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9" fontId="1" fillId="0" borderId="0" applyFont="0" applyFill="0" applyBorder="0" applyAlignment="0" applyProtection="0"/>
    <xf numFmtId="0" fontId="107" fillId="0" borderId="33" applyNumberFormat="0" applyFill="0" applyAlignment="0" applyProtection="0"/>
    <xf numFmtId="0" fontId="10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9" fillId="37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wrapText="1"/>
    </xf>
    <xf numFmtId="0" fontId="9" fillId="38" borderId="0" xfId="0" applyFont="1" applyFill="1" applyAlignment="1">
      <alignment/>
    </xf>
    <xf numFmtId="172" fontId="9" fillId="38" borderId="0" xfId="0" applyNumberFormat="1" applyFont="1" applyFill="1" applyAlignment="1">
      <alignment/>
    </xf>
    <xf numFmtId="172" fontId="8" fillId="38" borderId="0" xfId="0" applyNumberFormat="1" applyFont="1" applyFill="1" applyAlignment="1">
      <alignment/>
    </xf>
    <xf numFmtId="0" fontId="4" fillId="38" borderId="0" xfId="0" applyFont="1" applyFill="1" applyAlignment="1">
      <alignment horizontal="right"/>
    </xf>
    <xf numFmtId="4" fontId="8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vertical="center" wrapText="1"/>
    </xf>
    <xf numFmtId="0" fontId="11" fillId="38" borderId="0" xfId="0" applyFont="1" applyFill="1" applyBorder="1" applyAlignment="1">
      <alignment/>
    </xf>
    <xf numFmtId="172" fontId="11" fillId="38" borderId="0" xfId="0" applyNumberFormat="1" applyFont="1" applyFill="1" applyBorder="1" applyAlignment="1">
      <alignment/>
    </xf>
    <xf numFmtId="177" fontId="8" fillId="38" borderId="0" xfId="0" applyNumberFormat="1" applyFont="1" applyFill="1" applyAlignment="1">
      <alignment/>
    </xf>
    <xf numFmtId="177" fontId="4" fillId="38" borderId="0" xfId="0" applyNumberFormat="1" applyFont="1" applyFill="1" applyAlignment="1">
      <alignment horizontal="right"/>
    </xf>
    <xf numFmtId="177" fontId="4" fillId="38" borderId="0" xfId="0" applyNumberFormat="1" applyFont="1" applyFill="1" applyAlignment="1">
      <alignment/>
    </xf>
    <xf numFmtId="0" fontId="3" fillId="38" borderId="34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wrapText="1"/>
    </xf>
    <xf numFmtId="0" fontId="3" fillId="38" borderId="34" xfId="0" applyFont="1" applyFill="1" applyBorder="1" applyAlignment="1">
      <alignment horizontal="left" wrapText="1"/>
    </xf>
    <xf numFmtId="171" fontId="2" fillId="38" borderId="34" xfId="406" applyFont="1" applyFill="1" applyBorder="1" applyAlignment="1">
      <alignment horizontal="left" wrapText="1"/>
    </xf>
    <xf numFmtId="49" fontId="2" fillId="38" borderId="34" xfId="0" applyNumberFormat="1" applyFont="1" applyFill="1" applyBorder="1" applyAlignment="1">
      <alignment horizontal="left" wrapText="1"/>
    </xf>
    <xf numFmtId="0" fontId="3" fillId="38" borderId="34" xfId="0" applyFont="1" applyFill="1" applyBorder="1" applyAlignment="1">
      <alignment horizontal="left"/>
    </xf>
    <xf numFmtId="0" fontId="3" fillId="38" borderId="35" xfId="0" applyFont="1" applyFill="1" applyBorder="1" applyAlignment="1">
      <alignment vertical="center" wrapText="1"/>
    </xf>
    <xf numFmtId="0" fontId="7" fillId="38" borderId="36" xfId="0" applyFont="1" applyFill="1" applyBorder="1" applyAlignment="1">
      <alignment horizontal="center"/>
    </xf>
    <xf numFmtId="0" fontId="11" fillId="38" borderId="36" xfId="0" applyFont="1" applyFill="1" applyBorder="1" applyAlignment="1">
      <alignment horizontal="center"/>
    </xf>
    <xf numFmtId="1" fontId="7" fillId="38" borderId="36" xfId="0" applyNumberFormat="1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49" fontId="7" fillId="38" borderId="36" xfId="0" applyNumberFormat="1" applyFont="1" applyFill="1" applyBorder="1" applyAlignment="1">
      <alignment horizontal="center"/>
    </xf>
    <xf numFmtId="2" fontId="7" fillId="38" borderId="36" xfId="0" applyNumberFormat="1" applyFont="1" applyFill="1" applyBorder="1" applyAlignment="1">
      <alignment horizontal="center"/>
    </xf>
    <xf numFmtId="171" fontId="7" fillId="38" borderId="36" xfId="406" applyFont="1" applyFill="1" applyBorder="1" applyAlignment="1">
      <alignment horizontal="center"/>
    </xf>
    <xf numFmtId="0" fontId="11" fillId="38" borderId="37" xfId="0" applyFont="1" applyFill="1" applyBorder="1" applyAlignment="1">
      <alignment/>
    </xf>
    <xf numFmtId="172" fontId="9" fillId="38" borderId="36" xfId="0" applyNumberFormat="1" applyFont="1" applyFill="1" applyBorder="1" applyAlignment="1">
      <alignment/>
    </xf>
    <xf numFmtId="0" fontId="9" fillId="38" borderId="36" xfId="0" applyFont="1" applyFill="1" applyBorder="1" applyAlignment="1">
      <alignment/>
    </xf>
    <xf numFmtId="2" fontId="11" fillId="38" borderId="0" xfId="0" applyNumberFormat="1" applyFont="1" applyFill="1" applyBorder="1" applyAlignment="1">
      <alignment/>
    </xf>
    <xf numFmtId="0" fontId="2" fillId="38" borderId="34" xfId="0" applyNumberFormat="1" applyFont="1" applyFill="1" applyBorder="1" applyAlignment="1">
      <alignment horizontal="left" wrapText="1"/>
    </xf>
    <xf numFmtId="0" fontId="3" fillId="38" borderId="34" xfId="0" applyNumberFormat="1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top" wrapText="1"/>
    </xf>
    <xf numFmtId="49" fontId="2" fillId="38" borderId="34" xfId="0" applyNumberFormat="1" applyFont="1" applyFill="1" applyBorder="1" applyAlignment="1">
      <alignment horizontal="left" vertical="center" wrapText="1"/>
    </xf>
    <xf numFmtId="172" fontId="13" fillId="0" borderId="36" xfId="0" applyNumberFormat="1" applyFont="1" applyBorder="1" applyAlignment="1">
      <alignment/>
    </xf>
    <xf numFmtId="172" fontId="14" fillId="0" borderId="36" xfId="0" applyNumberFormat="1" applyFont="1" applyBorder="1" applyAlignment="1">
      <alignment/>
    </xf>
    <xf numFmtId="172" fontId="13" fillId="38" borderId="36" xfId="408" applyNumberFormat="1" applyFont="1" applyFill="1" applyBorder="1" applyAlignment="1">
      <alignment/>
    </xf>
    <xf numFmtId="172" fontId="13" fillId="38" borderId="36" xfId="0" applyNumberFormat="1" applyFont="1" applyFill="1" applyBorder="1" applyAlignment="1">
      <alignment/>
    </xf>
    <xf numFmtId="172" fontId="14" fillId="38" borderId="36" xfId="0" applyNumberFormat="1" applyFont="1" applyFill="1" applyBorder="1" applyAlignment="1">
      <alignment/>
    </xf>
    <xf numFmtId="172" fontId="14" fillId="38" borderId="38" xfId="0" applyNumberFormat="1" applyFont="1" applyFill="1" applyBorder="1" applyAlignment="1">
      <alignment/>
    </xf>
    <xf numFmtId="172" fontId="13" fillId="38" borderId="37" xfId="0" applyNumberFormat="1" applyFont="1" applyFill="1" applyBorder="1" applyAlignment="1">
      <alignment/>
    </xf>
    <xf numFmtId="0" fontId="15" fillId="38" borderId="0" xfId="0" applyFont="1" applyFill="1" applyAlignment="1">
      <alignment/>
    </xf>
    <xf numFmtId="0" fontId="15" fillId="38" borderId="39" xfId="0" applyFont="1" applyFill="1" applyBorder="1" applyAlignment="1">
      <alignment/>
    </xf>
    <xf numFmtId="0" fontId="7" fillId="38" borderId="36" xfId="0" applyFont="1" applyFill="1" applyBorder="1" applyAlignment="1">
      <alignment horizontal="center" vertical="center" wrapText="1"/>
    </xf>
    <xf numFmtId="177" fontId="21" fillId="38" borderId="0" xfId="0" applyNumberFormat="1" applyFont="1" applyFill="1" applyAlignment="1">
      <alignment/>
    </xf>
    <xf numFmtId="172" fontId="22" fillId="38" borderId="36" xfId="0" applyNumberFormat="1" applyFont="1" applyFill="1" applyBorder="1" applyAlignment="1">
      <alignment/>
    </xf>
    <xf numFmtId="0" fontId="15" fillId="38" borderId="0" xfId="0" applyFont="1" applyFill="1" applyAlignment="1">
      <alignment horizontal="center"/>
    </xf>
    <xf numFmtId="0" fontId="4" fillId="38" borderId="36" xfId="0" applyFont="1" applyFill="1" applyBorder="1" applyAlignment="1">
      <alignment horizontal="center" vertical="center" wrapText="1"/>
    </xf>
    <xf numFmtId="0" fontId="7" fillId="38" borderId="36" xfId="408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/>
    </xf>
    <xf numFmtId="0" fontId="2" fillId="38" borderId="36" xfId="0" applyFont="1" applyFill="1" applyBorder="1" applyAlignment="1">
      <alignment horizontal="left" vertical="center" wrapText="1"/>
    </xf>
    <xf numFmtId="0" fontId="2" fillId="38" borderId="36" xfId="0" applyNumberFormat="1" applyFont="1" applyFill="1" applyBorder="1" applyAlignment="1">
      <alignment horizontal="left" vertical="center" wrapText="1"/>
    </xf>
    <xf numFmtId="0" fontId="2" fillId="38" borderId="36" xfId="0" applyNumberFormat="1" applyFont="1" applyFill="1" applyBorder="1" applyAlignment="1">
      <alignment horizontal="left" wrapText="1"/>
    </xf>
    <xf numFmtId="0" fontId="2" fillId="38" borderId="36" xfId="376" applyFont="1" applyFill="1" applyBorder="1" applyAlignment="1">
      <alignment horizontal="left"/>
      <protection/>
    </xf>
    <xf numFmtId="49" fontId="2" fillId="38" borderId="36" xfId="0" applyNumberFormat="1" applyFont="1" applyFill="1" applyBorder="1" applyAlignment="1">
      <alignment horizontal="left" wrapText="1"/>
    </xf>
    <xf numFmtId="0" fontId="2" fillId="38" borderId="36" xfId="0" applyFont="1" applyFill="1" applyBorder="1" applyAlignment="1">
      <alignment horizontal="left" wrapText="1"/>
    </xf>
    <xf numFmtId="0" fontId="23" fillId="0" borderId="36" xfId="0" applyFont="1" applyBorder="1" applyAlignment="1">
      <alignment wrapText="1"/>
    </xf>
    <xf numFmtId="0" fontId="24" fillId="0" borderId="36" xfId="0" applyFont="1" applyBorder="1" applyAlignment="1">
      <alignment/>
    </xf>
    <xf numFmtId="0" fontId="4" fillId="38" borderId="0" xfId="0" applyFont="1" applyFill="1" applyAlignment="1">
      <alignment horizontal="center"/>
    </xf>
    <xf numFmtId="0" fontId="8" fillId="38" borderId="39" xfId="0" applyFont="1" applyFill="1" applyBorder="1" applyAlignment="1">
      <alignment/>
    </xf>
    <xf numFmtId="172" fontId="8" fillId="0" borderId="36" xfId="0" applyNumberFormat="1" applyFont="1" applyFill="1" applyBorder="1" applyAlignment="1">
      <alignment/>
    </xf>
    <xf numFmtId="172" fontId="14" fillId="0" borderId="36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3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4" fillId="0" borderId="36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171" fontId="4" fillId="0" borderId="36" xfId="406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172" fontId="13" fillId="0" borderId="36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7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172" fontId="14" fillId="0" borderId="36" xfId="0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2" fillId="0" borderId="36" xfId="376" applyFont="1" applyFill="1" applyBorder="1" applyAlignment="1">
      <alignment horizontal="left" wrapText="1"/>
      <protection/>
    </xf>
    <xf numFmtId="49" fontId="2" fillId="0" borderId="36" xfId="0" applyNumberFormat="1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171" fontId="2" fillId="0" borderId="36" xfId="406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8" fillId="0" borderId="0" xfId="0" applyNumberFormat="1" applyFont="1" applyFill="1" applyAlignment="1">
      <alignment/>
    </xf>
    <xf numFmtId="172" fontId="13" fillId="39" borderId="36" xfId="0" applyNumberFormat="1" applyFont="1" applyFill="1" applyBorder="1" applyAlignment="1">
      <alignment horizontal="right"/>
    </xf>
    <xf numFmtId="0" fontId="5" fillId="39" borderId="36" xfId="0" applyFont="1" applyFill="1" applyBorder="1" applyAlignment="1">
      <alignment horizontal="center"/>
    </xf>
    <xf numFmtId="172" fontId="13" fillId="39" borderId="36" xfId="0" applyNumberFormat="1" applyFont="1" applyFill="1" applyBorder="1" applyAlignment="1">
      <alignment/>
    </xf>
    <xf numFmtId="0" fontId="9" fillId="39" borderId="0" xfId="0" applyFont="1" applyFill="1" applyAlignment="1">
      <alignment/>
    </xf>
    <xf numFmtId="0" fontId="3" fillId="39" borderId="36" xfId="0" applyFont="1" applyFill="1" applyBorder="1" applyAlignment="1">
      <alignment horizontal="left" wrapText="1"/>
    </xf>
    <xf numFmtId="172" fontId="13" fillId="39" borderId="36" xfId="408" applyNumberFormat="1" applyFont="1" applyFill="1" applyBorder="1" applyAlignment="1">
      <alignment/>
    </xf>
    <xf numFmtId="0" fontId="3" fillId="39" borderId="36" xfId="0" applyFont="1" applyFill="1" applyBorder="1" applyAlignment="1">
      <alignment vertical="center" wrapText="1"/>
    </xf>
    <xf numFmtId="0" fontId="5" fillId="39" borderId="36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8" fillId="0" borderId="36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38" borderId="0" xfId="0" applyFont="1" applyFill="1" applyAlignment="1">
      <alignment wrapText="1"/>
    </xf>
    <xf numFmtId="0" fontId="4" fillId="38" borderId="0" xfId="0" applyFont="1" applyFill="1" applyAlignment="1">
      <alignment/>
    </xf>
    <xf numFmtId="0" fontId="4" fillId="38" borderId="36" xfId="0" applyFont="1" applyFill="1" applyBorder="1" applyAlignment="1">
      <alignment horizontal="center" wrapText="1"/>
    </xf>
    <xf numFmtId="0" fontId="11" fillId="38" borderId="36" xfId="0" applyFont="1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right"/>
    </xf>
    <xf numFmtId="0" fontId="9" fillId="38" borderId="0" xfId="0" applyFont="1" applyFill="1" applyAlignment="1">
      <alignment vertical="top"/>
    </xf>
    <xf numFmtId="172" fontId="14" fillId="38" borderId="36" xfId="0" applyNumberFormat="1" applyFont="1" applyFill="1" applyBorder="1" applyAlignment="1">
      <alignment horizontal="right"/>
    </xf>
    <xf numFmtId="0" fontId="8" fillId="38" borderId="0" xfId="0" applyFont="1" applyFill="1" applyAlignment="1">
      <alignment vertical="top"/>
    </xf>
    <xf numFmtId="1" fontId="11" fillId="38" borderId="36" xfId="0" applyNumberFormat="1" applyFont="1" applyFill="1" applyBorder="1" applyAlignment="1">
      <alignment horizontal="center" vertical="center"/>
    </xf>
    <xf numFmtId="1" fontId="7" fillId="38" borderId="36" xfId="0" applyNumberFormat="1" applyFont="1" applyFill="1" applyBorder="1" applyAlignment="1">
      <alignment horizontal="center" vertical="center"/>
    </xf>
    <xf numFmtId="49" fontId="7" fillId="38" borderId="36" xfId="0" applyNumberFormat="1" applyFont="1" applyFill="1" applyBorder="1" applyAlignment="1">
      <alignment horizontal="center" vertical="center"/>
    </xf>
    <xf numFmtId="171" fontId="7" fillId="38" borderId="36" xfId="406" applyFont="1" applyFill="1" applyBorder="1" applyAlignment="1">
      <alignment horizontal="center" vertical="center"/>
    </xf>
    <xf numFmtId="173" fontId="9" fillId="38" borderId="0" xfId="0" applyNumberFormat="1" applyFont="1" applyFill="1" applyAlignment="1">
      <alignment vertical="top"/>
    </xf>
    <xf numFmtId="172" fontId="9" fillId="38" borderId="0" xfId="0" applyNumberFormat="1" applyFont="1" applyFill="1" applyAlignment="1">
      <alignment vertical="top"/>
    </xf>
    <xf numFmtId="173" fontId="8" fillId="38" borderId="0" xfId="0" applyNumberFormat="1" applyFont="1" applyFill="1" applyAlignment="1">
      <alignment vertical="top"/>
    </xf>
    <xf numFmtId="172" fontId="8" fillId="38" borderId="0" xfId="0" applyNumberFormat="1" applyFont="1" applyFill="1" applyAlignment="1">
      <alignment vertical="top"/>
    </xf>
    <xf numFmtId="2" fontId="9" fillId="38" borderId="0" xfId="0" applyNumberFormat="1" applyFont="1" applyFill="1" applyAlignment="1">
      <alignment vertical="top"/>
    </xf>
    <xf numFmtId="1" fontId="8" fillId="38" borderId="0" xfId="0" applyNumberFormat="1" applyFont="1" applyFill="1" applyAlignment="1">
      <alignment vertical="top"/>
    </xf>
    <xf numFmtId="1" fontId="9" fillId="38" borderId="0" xfId="0" applyNumberFormat="1" applyFont="1" applyFill="1" applyAlignment="1">
      <alignment vertical="top"/>
    </xf>
    <xf numFmtId="0" fontId="7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right"/>
    </xf>
    <xf numFmtId="172" fontId="8" fillId="38" borderId="0" xfId="0" applyNumberFormat="1" applyFont="1" applyFill="1" applyBorder="1" applyAlignment="1">
      <alignment horizontal="right"/>
    </xf>
    <xf numFmtId="0" fontId="15" fillId="38" borderId="0" xfId="0" applyFont="1" applyFill="1" applyAlignment="1">
      <alignment horizontal="center" vertical="center"/>
    </xf>
    <xf numFmtId="0" fontId="15" fillId="38" borderId="0" xfId="0" applyFont="1" applyFill="1" applyAlignment="1">
      <alignment horizontal="right"/>
    </xf>
    <xf numFmtId="172" fontId="8" fillId="38" borderId="0" xfId="0" applyNumberFormat="1" applyFont="1" applyFill="1" applyAlignment="1">
      <alignment horizontal="right"/>
    </xf>
    <xf numFmtId="2" fontId="7" fillId="38" borderId="36" xfId="0" applyNumberFormat="1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 vertical="center"/>
    </xf>
    <xf numFmtId="172" fontId="11" fillId="38" borderId="0" xfId="0" applyNumberFormat="1" applyFont="1" applyFill="1" applyBorder="1" applyAlignment="1">
      <alignment horizontal="right"/>
    </xf>
    <xf numFmtId="0" fontId="8" fillId="38" borderId="0" xfId="0" applyFont="1" applyFill="1" applyAlignment="1">
      <alignment horizontal="center" vertical="center"/>
    </xf>
    <xf numFmtId="172" fontId="8" fillId="38" borderId="0" xfId="0" applyNumberFormat="1" applyFont="1" applyFill="1" applyBorder="1" applyAlignment="1">
      <alignment/>
    </xf>
    <xf numFmtId="2" fontId="8" fillId="38" borderId="0" xfId="0" applyNumberFormat="1" applyFont="1" applyFill="1" applyBorder="1" applyAlignment="1">
      <alignment/>
    </xf>
    <xf numFmtId="0" fontId="4" fillId="38" borderId="0" xfId="0" applyFont="1" applyFill="1" applyAlignment="1">
      <alignment horizontal="center" vertical="center"/>
    </xf>
    <xf numFmtId="4" fontId="8" fillId="38" borderId="0" xfId="0" applyNumberFormat="1" applyFont="1" applyFill="1" applyAlignment="1">
      <alignment horizontal="right"/>
    </xf>
    <xf numFmtId="0" fontId="15" fillId="38" borderId="0" xfId="0" applyFont="1" applyFill="1" applyAlignment="1">
      <alignment horizontal="center" wrapText="1"/>
    </xf>
    <xf numFmtId="0" fontId="15" fillId="38" borderId="39" xfId="0" applyFont="1" applyFill="1" applyBorder="1" applyAlignment="1">
      <alignment horizontal="center" vertical="center"/>
    </xf>
    <xf numFmtId="2" fontId="25" fillId="38" borderId="0" xfId="0" applyNumberFormat="1" applyFont="1" applyFill="1" applyBorder="1" applyAlignment="1">
      <alignment horizontal="right"/>
    </xf>
    <xf numFmtId="0" fontId="3" fillId="38" borderId="34" xfId="0" applyFont="1" applyFill="1" applyBorder="1" applyAlignment="1">
      <alignment horizontal="left" vertical="top" wrapText="1"/>
    </xf>
    <xf numFmtId="0" fontId="14" fillId="38" borderId="38" xfId="0" applyFont="1" applyFill="1" applyBorder="1" applyAlignment="1">
      <alignment horizontal="right"/>
    </xf>
    <xf numFmtId="0" fontId="4" fillId="38" borderId="34" xfId="0" applyFont="1" applyFill="1" applyBorder="1" applyAlignment="1">
      <alignment horizontal="center" wrapText="1"/>
    </xf>
    <xf numFmtId="0" fontId="4" fillId="38" borderId="38" xfId="0" applyFont="1" applyFill="1" applyBorder="1" applyAlignment="1">
      <alignment horizontal="center"/>
    </xf>
    <xf numFmtId="172" fontId="14" fillId="38" borderId="38" xfId="0" applyNumberFormat="1" applyFont="1" applyFill="1" applyBorder="1" applyAlignment="1">
      <alignment horizontal="right"/>
    </xf>
    <xf numFmtId="0" fontId="2" fillId="38" borderId="34" xfId="0" applyNumberFormat="1" applyFont="1" applyFill="1" applyBorder="1" applyAlignment="1">
      <alignment horizontal="left" vertical="top" wrapText="1"/>
    </xf>
    <xf numFmtId="0" fontId="2" fillId="38" borderId="34" xfId="376" applyFont="1" applyFill="1" applyBorder="1" applyAlignment="1">
      <alignment horizontal="left" vertical="top" wrapText="1"/>
      <protection/>
    </xf>
    <xf numFmtId="0" fontId="3" fillId="38" borderId="34" xfId="0" applyNumberFormat="1" applyFont="1" applyFill="1" applyBorder="1" applyAlignment="1">
      <alignment horizontal="left" vertical="top" wrapText="1"/>
    </xf>
    <xf numFmtId="171" fontId="2" fillId="38" borderId="34" xfId="406" applyFont="1" applyFill="1" applyBorder="1" applyAlignment="1">
      <alignment horizontal="left" vertical="top" wrapText="1"/>
    </xf>
    <xf numFmtId="49" fontId="2" fillId="38" borderId="34" xfId="0" applyNumberFormat="1" applyFont="1" applyFill="1" applyBorder="1" applyAlignment="1">
      <alignment horizontal="left" vertical="top" wrapText="1"/>
    </xf>
    <xf numFmtId="172" fontId="26" fillId="38" borderId="0" xfId="0" applyNumberFormat="1" applyFont="1" applyFill="1" applyAlignment="1">
      <alignment/>
    </xf>
    <xf numFmtId="172" fontId="26" fillId="38" borderId="0" xfId="0" applyNumberFormat="1" applyFont="1" applyFill="1" applyBorder="1" applyAlignment="1">
      <alignment horizontal="right"/>
    </xf>
    <xf numFmtId="172" fontId="26" fillId="38" borderId="0" xfId="0" applyNumberFormat="1" applyFont="1" applyFill="1" applyAlignment="1">
      <alignment horizontal="right"/>
    </xf>
    <xf numFmtId="4" fontId="27" fillId="38" borderId="0" xfId="363" applyNumberFormat="1" applyFont="1" applyFill="1" applyBorder="1" applyAlignment="1">
      <alignment horizontal="right" shrinkToFit="1"/>
      <protection/>
    </xf>
    <xf numFmtId="0" fontId="4" fillId="0" borderId="3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wrapText="1"/>
    </xf>
    <xf numFmtId="172" fontId="13" fillId="0" borderId="38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172" fontId="14" fillId="0" borderId="38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2" fillId="0" borderId="34" xfId="376" applyFont="1" applyFill="1" applyBorder="1" applyAlignment="1">
      <alignment horizontal="left" wrapText="1"/>
      <protection/>
    </xf>
    <xf numFmtId="49" fontId="2" fillId="0" borderId="34" xfId="0" applyNumberFormat="1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171" fontId="2" fillId="0" borderId="34" xfId="406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vertical="top" wrapText="1"/>
    </xf>
    <xf numFmtId="0" fontId="3" fillId="39" borderId="34" xfId="0" applyFont="1" applyFill="1" applyBorder="1" applyAlignment="1">
      <alignment horizontal="left" wrapText="1"/>
    </xf>
    <xf numFmtId="172" fontId="13" fillId="39" borderId="38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3" fillId="39" borderId="35" xfId="0" applyFont="1" applyFill="1" applyBorder="1" applyAlignment="1">
      <alignment vertical="center" wrapText="1"/>
    </xf>
    <xf numFmtId="0" fontId="5" fillId="39" borderId="37" xfId="0" applyFont="1" applyFill="1" applyBorder="1" applyAlignment="1">
      <alignment/>
    </xf>
    <xf numFmtId="172" fontId="13" fillId="39" borderId="37" xfId="0" applyNumberFormat="1" applyFont="1" applyFill="1" applyBorder="1" applyAlignment="1">
      <alignment/>
    </xf>
    <xf numFmtId="172" fontId="13" fillId="39" borderId="37" xfId="0" applyNumberFormat="1" applyFont="1" applyFill="1" applyBorder="1" applyAlignment="1">
      <alignment horizontal="right"/>
    </xf>
    <xf numFmtId="172" fontId="13" fillId="39" borderId="40" xfId="0" applyNumberFormat="1" applyFont="1" applyFill="1" applyBorder="1" applyAlignment="1">
      <alignment horizontal="right"/>
    </xf>
    <xf numFmtId="0" fontId="11" fillId="39" borderId="37" xfId="0" applyFont="1" applyFill="1" applyBorder="1" applyAlignment="1">
      <alignment horizontal="center" vertical="center"/>
    </xf>
    <xf numFmtId="0" fontId="9" fillId="39" borderId="0" xfId="0" applyFont="1" applyFill="1" applyAlignment="1">
      <alignment vertical="top"/>
    </xf>
    <xf numFmtId="0" fontId="11" fillId="39" borderId="36" xfId="0" applyFont="1" applyFill="1" applyBorder="1" applyAlignment="1">
      <alignment horizontal="center" vertical="center"/>
    </xf>
    <xf numFmtId="173" fontId="9" fillId="39" borderId="0" xfId="0" applyNumberFormat="1" applyFont="1" applyFill="1" applyAlignment="1">
      <alignment vertical="top"/>
    </xf>
    <xf numFmtId="172" fontId="9" fillId="39" borderId="0" xfId="0" applyNumberFormat="1" applyFont="1" applyFill="1" applyAlignment="1">
      <alignment vertical="top"/>
    </xf>
    <xf numFmtId="172" fontId="13" fillId="39" borderId="36" xfId="408" applyNumberFormat="1" applyFont="1" applyFill="1" applyBorder="1" applyAlignment="1">
      <alignment horizontal="right"/>
    </xf>
    <xf numFmtId="0" fontId="26" fillId="38" borderId="0" xfId="0" applyFont="1" applyFill="1" applyAlignment="1">
      <alignment horizontal="right"/>
    </xf>
    <xf numFmtId="2" fontId="26" fillId="38" borderId="0" xfId="0" applyNumberFormat="1" applyFont="1" applyFill="1" applyAlignment="1">
      <alignment horizontal="right"/>
    </xf>
    <xf numFmtId="4" fontId="26" fillId="38" borderId="0" xfId="364" applyNumberFormat="1" applyFont="1" applyFill="1" applyBorder="1" applyAlignment="1">
      <alignment horizontal="right" shrinkToFit="1"/>
      <protection/>
    </xf>
    <xf numFmtId="0" fontId="9" fillId="0" borderId="38" xfId="0" applyFont="1" applyFill="1" applyBorder="1" applyAlignment="1">
      <alignment/>
    </xf>
    <xf numFmtId="0" fontId="3" fillId="0" borderId="34" xfId="0" applyNumberFormat="1" applyFont="1" applyFill="1" applyBorder="1" applyAlignment="1">
      <alignment horizontal="left" wrapText="1"/>
    </xf>
    <xf numFmtId="0" fontId="28" fillId="38" borderId="0" xfId="0" applyFont="1" applyFill="1" applyAlignment="1">
      <alignment/>
    </xf>
    <xf numFmtId="4" fontId="26" fillId="38" borderId="0" xfId="355" applyNumberFormat="1" applyFont="1" applyFill="1" applyBorder="1" applyAlignment="1">
      <alignment horizontal="right" shrinkToFit="1"/>
      <protection/>
    </xf>
    <xf numFmtId="4" fontId="26" fillId="38" borderId="0" xfId="356" applyNumberFormat="1" applyFont="1" applyFill="1" applyBorder="1" applyAlignment="1">
      <alignment horizontal="right" vertical="top" shrinkToFit="1"/>
      <protection/>
    </xf>
    <xf numFmtId="172" fontId="8" fillId="0" borderId="38" xfId="0" applyNumberFormat="1" applyFont="1" applyFill="1" applyBorder="1" applyAlignment="1">
      <alignment/>
    </xf>
    <xf numFmtId="4" fontId="26" fillId="38" borderId="41" xfId="357" applyNumberFormat="1" applyFont="1" applyFill="1" applyBorder="1" applyAlignment="1">
      <alignment horizontal="right" shrinkToFit="1"/>
      <protection/>
    </xf>
    <xf numFmtId="172" fontId="29" fillId="38" borderId="0" xfId="0" applyNumberFormat="1" applyFont="1" applyFill="1" applyBorder="1" applyAlignment="1">
      <alignment/>
    </xf>
    <xf numFmtId="4" fontId="30" fillId="38" borderId="0" xfId="358" applyNumberFormat="1" applyFont="1" applyFill="1" applyBorder="1" applyAlignment="1">
      <alignment horizontal="right" vertical="top" shrinkToFit="1"/>
      <protection/>
    </xf>
    <xf numFmtId="4" fontId="26" fillId="38" borderId="0" xfId="0" applyNumberFormat="1" applyFont="1" applyFill="1" applyBorder="1" applyAlignment="1">
      <alignment horizontal="right" vertical="center" shrinkToFit="1"/>
    </xf>
    <xf numFmtId="0" fontId="14" fillId="0" borderId="38" xfId="0" applyFont="1" applyFill="1" applyBorder="1" applyAlignment="1">
      <alignment/>
    </xf>
    <xf numFmtId="0" fontId="31" fillId="38" borderId="0" xfId="0" applyFont="1" applyFill="1" applyBorder="1" applyAlignment="1">
      <alignment vertical="center" wrapText="1"/>
    </xf>
    <xf numFmtId="0" fontId="30" fillId="38" borderId="0" xfId="0" applyFont="1" applyFill="1" applyBorder="1" applyAlignment="1">
      <alignment/>
    </xf>
    <xf numFmtId="4" fontId="26" fillId="38" borderId="41" xfId="359" applyNumberFormat="1" applyFont="1" applyFill="1" applyBorder="1" applyAlignment="1">
      <alignment horizontal="right" shrinkToFit="1"/>
      <protection/>
    </xf>
    <xf numFmtId="172" fontId="32" fillId="38" borderId="0" xfId="0" applyNumberFormat="1" applyFont="1" applyFill="1" applyBorder="1" applyAlignment="1">
      <alignment/>
    </xf>
    <xf numFmtId="4" fontId="27" fillId="38" borderId="41" xfId="361" applyNumberFormat="1" applyFont="1" applyFill="1" applyBorder="1" applyAlignment="1">
      <alignment horizontal="right" shrinkToFit="1"/>
      <protection/>
    </xf>
    <xf numFmtId="0" fontId="9" fillId="38" borderId="0" xfId="0" applyFont="1" applyFill="1" applyBorder="1" applyAlignment="1">
      <alignment vertical="top" wrapText="1"/>
    </xf>
    <xf numFmtId="172" fontId="14" fillId="38" borderId="0" xfId="0" applyNumberFormat="1" applyFont="1" applyFill="1" applyBorder="1" applyAlignment="1">
      <alignment horizontal="right"/>
    </xf>
    <xf numFmtId="0" fontId="3" fillId="38" borderId="34" xfId="0" applyFont="1" applyFill="1" applyBorder="1" applyAlignment="1">
      <alignment wrapText="1"/>
    </xf>
    <xf numFmtId="0" fontId="9" fillId="39" borderId="35" xfId="0" applyFont="1" applyFill="1" applyBorder="1" applyAlignment="1">
      <alignment vertical="top" wrapText="1"/>
    </xf>
    <xf numFmtId="0" fontId="5" fillId="39" borderId="34" xfId="0" applyFont="1" applyFill="1" applyBorder="1" applyAlignment="1">
      <alignment horizontal="left" vertical="top" wrapText="1"/>
    </xf>
    <xf numFmtId="172" fontId="23" fillId="38" borderId="36" xfId="0" applyNumberFormat="1" applyFont="1" applyFill="1" applyBorder="1" applyAlignment="1">
      <alignment horizontal="right"/>
    </xf>
    <xf numFmtId="0" fontId="18" fillId="38" borderId="34" xfId="0" applyFont="1" applyFill="1" applyBorder="1" applyAlignment="1">
      <alignment vertical="top" wrapText="1"/>
    </xf>
    <xf numFmtId="0" fontId="18" fillId="38" borderId="36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left" vertical="top" wrapText="1"/>
    </xf>
    <xf numFmtId="0" fontId="15" fillId="38" borderId="34" xfId="0" applyFont="1" applyFill="1" applyBorder="1" applyAlignment="1">
      <alignment horizontal="left" vertical="top" wrapText="1"/>
    </xf>
    <xf numFmtId="0" fontId="15" fillId="38" borderId="36" xfId="0" applyFont="1" applyFill="1" applyBorder="1" applyAlignment="1">
      <alignment horizontal="center" vertical="center"/>
    </xf>
    <xf numFmtId="0" fontId="15" fillId="38" borderId="34" xfId="0" applyNumberFormat="1" applyFont="1" applyFill="1" applyBorder="1" applyAlignment="1">
      <alignment horizontal="left" vertical="top" wrapText="1"/>
    </xf>
    <xf numFmtId="0" fontId="15" fillId="38" borderId="34" xfId="376" applyFont="1" applyFill="1" applyBorder="1" applyAlignment="1">
      <alignment horizontal="left" vertical="top" wrapText="1"/>
      <protection/>
    </xf>
    <xf numFmtId="49" fontId="15" fillId="38" borderId="34" xfId="0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right"/>
    </xf>
    <xf numFmtId="0" fontId="2" fillId="38" borderId="36" xfId="0" applyFont="1" applyFill="1" applyBorder="1" applyAlignment="1">
      <alignment horizontal="center" vertical="center"/>
    </xf>
    <xf numFmtId="4" fontId="26" fillId="38" borderId="0" xfId="357" applyNumberFormat="1" applyFont="1" applyFill="1" applyBorder="1" applyAlignment="1">
      <alignment horizontal="right" shrinkToFit="1"/>
      <protection/>
    </xf>
    <xf numFmtId="4" fontId="26" fillId="38" borderId="0" xfId="359" applyNumberFormat="1" applyFont="1" applyFill="1" applyBorder="1" applyAlignment="1">
      <alignment horizontal="right" shrinkToFit="1"/>
      <protection/>
    </xf>
    <xf numFmtId="4" fontId="27" fillId="38" borderId="0" xfId="361" applyNumberFormat="1" applyFont="1" applyFill="1" applyBorder="1" applyAlignment="1">
      <alignment horizontal="right" shrinkToFit="1"/>
      <protection/>
    </xf>
    <xf numFmtId="4" fontId="4" fillId="0" borderId="0" xfId="353" applyNumberFormat="1" applyFont="1" applyFill="1" applyBorder="1" applyAlignment="1">
      <alignment horizontal="right" shrinkToFit="1"/>
      <protection/>
    </xf>
    <xf numFmtId="172" fontId="4" fillId="38" borderId="0" xfId="0" applyNumberFormat="1" applyFont="1" applyFill="1" applyBorder="1" applyAlignment="1">
      <alignment horizontal="right"/>
    </xf>
    <xf numFmtId="0" fontId="4" fillId="38" borderId="36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49" fontId="14" fillId="38" borderId="0" xfId="0" applyNumberFormat="1" applyFont="1" applyFill="1" applyAlignment="1">
      <alignment horizontal="center"/>
    </xf>
    <xf numFmtId="1" fontId="14" fillId="38" borderId="0" xfId="0" applyNumberFormat="1" applyFont="1" applyFill="1" applyAlignment="1">
      <alignment horizontal="center"/>
    </xf>
    <xf numFmtId="49" fontId="14" fillId="38" borderId="0" xfId="0" applyNumberFormat="1" applyFont="1" applyFill="1" applyAlignment="1">
      <alignment/>
    </xf>
    <xf numFmtId="49" fontId="14" fillId="38" borderId="0" xfId="0" applyNumberFormat="1" applyFont="1" applyFill="1" applyAlignment="1">
      <alignment horizontal="center" wrapText="1"/>
    </xf>
    <xf numFmtId="49" fontId="14" fillId="38" borderId="0" xfId="0" applyNumberFormat="1" applyFont="1" applyFill="1" applyAlignment="1">
      <alignment wrapText="1"/>
    </xf>
    <xf numFmtId="2" fontId="14" fillId="38" borderId="0" xfId="0" applyNumberFormat="1" applyFont="1" applyFill="1" applyAlignment="1">
      <alignment/>
    </xf>
    <xf numFmtId="4" fontId="4" fillId="38" borderId="0" xfId="362" applyNumberFormat="1" applyFont="1" applyFill="1" applyBorder="1" applyAlignment="1">
      <alignment horizontal="right" shrinkToFit="1"/>
      <protection/>
    </xf>
    <xf numFmtId="177" fontId="4" fillId="38" borderId="0" xfId="223" applyNumberFormat="1" applyFont="1" applyFill="1" applyBorder="1" applyAlignment="1" applyProtection="1">
      <alignment horizontal="right"/>
      <protection/>
    </xf>
    <xf numFmtId="4" fontId="34" fillId="38" borderId="0" xfId="351" applyNumberFormat="1" applyFont="1" applyFill="1" applyBorder="1" applyAlignment="1">
      <alignment horizontal="right" vertical="top" shrinkToFit="1"/>
      <protection/>
    </xf>
    <xf numFmtId="4" fontId="2" fillId="38" borderId="0" xfId="223" applyNumberFormat="1" applyFont="1" applyFill="1" applyBorder="1" applyProtection="1">
      <alignment horizontal="right"/>
      <protection/>
    </xf>
    <xf numFmtId="4" fontId="34" fillId="38" borderId="0" xfId="352" applyNumberFormat="1" applyFont="1" applyFill="1" applyBorder="1" applyAlignment="1">
      <alignment horizontal="right" vertical="top" shrinkToFit="1"/>
      <protection/>
    </xf>
    <xf numFmtId="4" fontId="34" fillId="38" borderId="0" xfId="353" applyNumberFormat="1" applyFont="1" applyFill="1" applyBorder="1" applyAlignment="1">
      <alignment horizontal="right" vertical="top" shrinkToFit="1"/>
      <protection/>
    </xf>
    <xf numFmtId="4" fontId="34" fillId="38" borderId="0" xfId="354" applyNumberFormat="1" applyFont="1" applyFill="1" applyBorder="1" applyAlignment="1">
      <alignment horizontal="right" vertical="top" shrinkToFit="1"/>
      <protection/>
    </xf>
    <xf numFmtId="4" fontId="34" fillId="38" borderId="0" xfId="356" applyNumberFormat="1" applyFont="1" applyFill="1" applyBorder="1" applyAlignment="1">
      <alignment horizontal="right" vertical="top" shrinkToFit="1"/>
      <protection/>
    </xf>
    <xf numFmtId="4" fontId="34" fillId="38" borderId="0" xfId="357" applyNumberFormat="1" applyFont="1" applyFill="1" applyBorder="1" applyAlignment="1">
      <alignment horizontal="right" vertical="top" shrinkToFit="1"/>
      <protection/>
    </xf>
    <xf numFmtId="4" fontId="34" fillId="38" borderId="0" xfId="358" applyNumberFormat="1" applyFont="1" applyFill="1" applyBorder="1" applyAlignment="1">
      <alignment horizontal="right" vertical="top" shrinkToFit="1"/>
      <protection/>
    </xf>
    <xf numFmtId="4" fontId="34" fillId="38" borderId="0" xfId="359" applyNumberFormat="1" applyFont="1" applyFill="1" applyBorder="1" applyAlignment="1">
      <alignment horizontal="right" vertical="top" shrinkToFit="1"/>
      <protection/>
    </xf>
    <xf numFmtId="4" fontId="34" fillId="38" borderId="0" xfId="361" applyNumberFormat="1" applyFont="1" applyFill="1" applyBorder="1" applyAlignment="1">
      <alignment horizontal="right" vertical="top" shrinkToFit="1"/>
      <protection/>
    </xf>
    <xf numFmtId="49" fontId="13" fillId="39" borderId="0" xfId="0" applyNumberFormat="1" applyFont="1" applyFill="1" applyAlignment="1">
      <alignment horizontal="center"/>
    </xf>
    <xf numFmtId="49" fontId="13" fillId="39" borderId="0" xfId="0" applyNumberFormat="1" applyFont="1" applyFill="1" applyAlignment="1">
      <alignment/>
    </xf>
    <xf numFmtId="0" fontId="15" fillId="38" borderId="42" xfId="0" applyFont="1" applyFill="1" applyBorder="1" applyAlignment="1">
      <alignment horizontal="center" vertical="center"/>
    </xf>
    <xf numFmtId="0" fontId="15" fillId="38" borderId="43" xfId="0" applyFont="1" applyFill="1" applyBorder="1" applyAlignment="1">
      <alignment horizontal="left" vertical="top" wrapText="1"/>
    </xf>
    <xf numFmtId="0" fontId="15" fillId="38" borderId="44" xfId="0" applyFont="1" applyFill="1" applyBorder="1" applyAlignment="1">
      <alignment horizontal="left" vertical="top" wrapText="1"/>
    </xf>
    <xf numFmtId="0" fontId="33" fillId="0" borderId="36" xfId="0" applyFont="1" applyBorder="1" applyAlignment="1">
      <alignment horizontal="justify" vertical="top" wrapText="1"/>
    </xf>
    <xf numFmtId="0" fontId="33" fillId="0" borderId="36" xfId="0" applyFont="1" applyBorder="1" applyAlignment="1">
      <alignment wrapText="1"/>
    </xf>
    <xf numFmtId="0" fontId="19" fillId="38" borderId="45" xfId="0" applyNumberFormat="1" applyFont="1" applyFill="1" applyBorder="1" applyAlignment="1">
      <alignment horizontal="left" vertical="top" wrapText="1"/>
    </xf>
    <xf numFmtId="0" fontId="18" fillId="38" borderId="44" xfId="0" applyFont="1" applyFill="1" applyBorder="1" applyAlignment="1">
      <alignment horizontal="left" vertical="top" wrapText="1"/>
    </xf>
    <xf numFmtId="0" fontId="15" fillId="38" borderId="36" xfId="0" applyFont="1" applyFill="1" applyBorder="1" applyAlignment="1">
      <alignment horizontal="left" vertical="top" wrapText="1"/>
    </xf>
    <xf numFmtId="0" fontId="33" fillId="38" borderId="4" xfId="141" applyNumberFormat="1" applyFont="1" applyFill="1" applyProtection="1">
      <alignment vertical="top" wrapText="1"/>
      <protection locked="0"/>
    </xf>
    <xf numFmtId="0" fontId="7" fillId="38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15" fillId="0" borderId="0" xfId="0" applyFont="1" applyAlignment="1">
      <alignment/>
    </xf>
    <xf numFmtId="2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177" fontId="15" fillId="38" borderId="36" xfId="0" applyNumberFormat="1" applyFont="1" applyFill="1" applyBorder="1" applyAlignment="1">
      <alignment horizontal="right" vertical="center"/>
    </xf>
    <xf numFmtId="177" fontId="15" fillId="38" borderId="36" xfId="0" applyNumberFormat="1" applyFont="1" applyFill="1" applyBorder="1" applyAlignment="1">
      <alignment vertical="center"/>
    </xf>
    <xf numFmtId="177" fontId="15" fillId="38" borderId="38" xfId="0" applyNumberFormat="1" applyFont="1" applyFill="1" applyBorder="1" applyAlignment="1">
      <alignment vertical="center"/>
    </xf>
    <xf numFmtId="0" fontId="15" fillId="38" borderId="0" xfId="0" applyFont="1" applyFill="1" applyAlignment="1">
      <alignment horizontal="left"/>
    </xf>
    <xf numFmtId="0" fontId="14" fillId="38" borderId="34" xfId="0" applyNumberFormat="1" applyFont="1" applyFill="1" applyBorder="1" applyAlignment="1">
      <alignment horizontal="left" vertical="top" wrapText="1"/>
    </xf>
    <xf numFmtId="0" fontId="35" fillId="0" borderId="36" xfId="0" applyFont="1" applyBorder="1" applyAlignment="1">
      <alignment horizontal="justify" vertical="top" wrapText="1"/>
    </xf>
    <xf numFmtId="177" fontId="2" fillId="38" borderId="0" xfId="223" applyNumberFormat="1" applyFont="1" applyFill="1" applyBorder="1" applyAlignment="1" applyProtection="1">
      <alignment horizontal="right"/>
      <protection/>
    </xf>
    <xf numFmtId="0" fontId="15" fillId="38" borderId="42" xfId="0" applyFont="1" applyFill="1" applyBorder="1" applyAlignment="1">
      <alignment horizontal="left" vertical="top" wrapText="1"/>
    </xf>
    <xf numFmtId="49" fontId="33" fillId="0" borderId="6" xfId="100" applyNumberFormat="1" applyFont="1" applyAlignment="1" applyProtection="1">
      <alignment horizontal="center" vertical="center" shrinkToFit="1"/>
      <protection locked="0"/>
    </xf>
    <xf numFmtId="0" fontId="14" fillId="38" borderId="36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wrapText="1"/>
    </xf>
    <xf numFmtId="0" fontId="7" fillId="38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4" fontId="2" fillId="38" borderId="0" xfId="239" applyNumberFormat="1" applyFont="1" applyFill="1" applyBorder="1" applyAlignment="1" applyProtection="1">
      <alignment horizontal="right"/>
      <protection/>
    </xf>
    <xf numFmtId="4" fontId="36" fillId="38" borderId="0" xfId="143" applyNumberFormat="1" applyFont="1" applyFill="1" applyBorder="1" applyAlignment="1" applyProtection="1">
      <alignment horizontal="right" shrinkToFit="1"/>
      <protection locked="0"/>
    </xf>
    <xf numFmtId="172" fontId="2" fillId="38" borderId="0" xfId="0" applyNumberFormat="1" applyFont="1" applyFill="1" applyBorder="1" applyAlignment="1">
      <alignment horizontal="right"/>
    </xf>
    <xf numFmtId="172" fontId="4" fillId="38" borderId="0" xfId="0" applyNumberFormat="1" applyFont="1" applyFill="1" applyBorder="1" applyAlignment="1">
      <alignment wrapText="1"/>
    </xf>
    <xf numFmtId="172" fontId="14" fillId="38" borderId="36" xfId="0" applyNumberFormat="1" applyFont="1" applyFill="1" applyBorder="1" applyAlignment="1">
      <alignment horizontal="right" vertical="center"/>
    </xf>
    <xf numFmtId="177" fontId="37" fillId="38" borderId="36" xfId="0" applyNumberFormat="1" applyFont="1" applyFill="1" applyBorder="1" applyAlignment="1">
      <alignment horizontal="right" vertical="center"/>
    </xf>
    <xf numFmtId="0" fontId="13" fillId="38" borderId="34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center" vertical="center"/>
    </xf>
    <xf numFmtId="177" fontId="18" fillId="0" borderId="36" xfId="0" applyNumberFormat="1" applyFont="1" applyFill="1" applyBorder="1" applyAlignment="1">
      <alignment horizontal="right" vertical="center"/>
    </xf>
    <xf numFmtId="177" fontId="18" fillId="0" borderId="36" xfId="0" applyNumberFormat="1" applyFont="1" applyFill="1" applyBorder="1" applyAlignment="1">
      <alignment vertical="center"/>
    </xf>
    <xf numFmtId="177" fontId="18" fillId="0" borderId="38" xfId="0" applyNumberFormat="1" applyFont="1" applyFill="1" applyBorder="1" applyAlignment="1">
      <alignment vertical="center"/>
    </xf>
    <xf numFmtId="177" fontId="18" fillId="0" borderId="36" xfId="408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wrapText="1"/>
    </xf>
    <xf numFmtId="177" fontId="15" fillId="0" borderId="36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vertical="center"/>
    </xf>
    <xf numFmtId="177" fontId="15" fillId="0" borderId="38" xfId="0" applyNumberFormat="1" applyFont="1" applyFill="1" applyBorder="1" applyAlignment="1">
      <alignment vertical="center"/>
    </xf>
    <xf numFmtId="0" fontId="18" fillId="0" borderId="43" xfId="0" applyFont="1" applyFill="1" applyBorder="1" applyAlignment="1">
      <alignment horizontal="left" vertical="top" wrapText="1"/>
    </xf>
    <xf numFmtId="1" fontId="18" fillId="0" borderId="46" xfId="0" applyNumberFormat="1" applyFont="1" applyFill="1" applyBorder="1" applyAlignment="1">
      <alignment horizontal="center" vertical="center"/>
    </xf>
    <xf numFmtId="177" fontId="15" fillId="0" borderId="46" xfId="0" applyNumberFormat="1" applyFont="1" applyFill="1" applyBorder="1" applyAlignment="1">
      <alignment horizontal="right" vertical="center"/>
    </xf>
    <xf numFmtId="0" fontId="18" fillId="0" borderId="47" xfId="0" applyFont="1" applyFill="1" applyBorder="1" applyAlignment="1">
      <alignment vertical="top" wrapText="1"/>
    </xf>
    <xf numFmtId="0" fontId="18" fillId="0" borderId="48" xfId="0" applyFont="1" applyFill="1" applyBorder="1" applyAlignment="1">
      <alignment horizontal="center" vertical="center"/>
    </xf>
    <xf numFmtId="177" fontId="18" fillId="0" borderId="48" xfId="0" applyNumberFormat="1" applyFont="1" applyFill="1" applyBorder="1" applyAlignment="1">
      <alignment horizontal="right" vertical="center"/>
    </xf>
    <xf numFmtId="177" fontId="18" fillId="0" borderId="48" xfId="0" applyNumberFormat="1" applyFont="1" applyFill="1" applyBorder="1" applyAlignment="1">
      <alignment vertical="center"/>
    </xf>
    <xf numFmtId="177" fontId="18" fillId="0" borderId="49" xfId="0" applyNumberFormat="1" applyFont="1" applyFill="1" applyBorder="1" applyAlignment="1">
      <alignment vertical="center"/>
    </xf>
    <xf numFmtId="1" fontId="110" fillId="0" borderId="4" xfId="214" applyNumberFormat="1" applyFont="1" applyAlignment="1" applyProtection="1">
      <alignment horizontal="center" vertical="top" shrinkToFit="1"/>
      <protection/>
    </xf>
    <xf numFmtId="0" fontId="110" fillId="0" borderId="10" xfId="138" applyNumberFormat="1" applyFont="1" applyAlignment="1" applyProtection="1">
      <alignment horizontal="left" vertical="top" wrapText="1"/>
      <protection/>
    </xf>
    <xf numFmtId="172" fontId="110" fillId="0" borderId="4" xfId="214" applyNumberFormat="1" applyFont="1" applyAlignment="1" applyProtection="1">
      <alignment horizontal="right" vertical="center" shrinkToFit="1"/>
      <protection/>
    </xf>
    <xf numFmtId="177" fontId="18" fillId="38" borderId="36" xfId="0" applyNumberFormat="1" applyFont="1" applyFill="1" applyBorder="1" applyAlignment="1">
      <alignment horizontal="right" vertical="center"/>
    </xf>
    <xf numFmtId="177" fontId="18" fillId="38" borderId="36" xfId="0" applyNumberFormat="1" applyFont="1" applyFill="1" applyBorder="1" applyAlignment="1">
      <alignment vertical="center"/>
    </xf>
    <xf numFmtId="177" fontId="18" fillId="38" borderId="38" xfId="0" applyNumberFormat="1" applyFont="1" applyFill="1" applyBorder="1" applyAlignment="1">
      <alignment vertical="center"/>
    </xf>
    <xf numFmtId="1" fontId="15" fillId="38" borderId="36" xfId="0" applyNumberFormat="1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left" vertical="top" wrapText="1"/>
    </xf>
    <xf numFmtId="0" fontId="40" fillId="0" borderId="36" xfId="0" applyFont="1" applyFill="1" applyBorder="1" applyAlignment="1">
      <alignment horizontal="center" vertical="center"/>
    </xf>
    <xf numFmtId="173" fontId="41" fillId="38" borderId="0" xfId="0" applyNumberFormat="1" applyFont="1" applyFill="1" applyAlignment="1">
      <alignment vertical="top"/>
    </xf>
    <xf numFmtId="0" fontId="41" fillId="38" borderId="0" xfId="0" applyFont="1" applyFill="1" applyAlignment="1">
      <alignment vertical="top"/>
    </xf>
    <xf numFmtId="177" fontId="40" fillId="0" borderId="36" xfId="0" applyNumberFormat="1" applyFont="1" applyFill="1" applyBorder="1" applyAlignment="1">
      <alignment horizontal="right" vertical="center"/>
    </xf>
    <xf numFmtId="177" fontId="40" fillId="0" borderId="36" xfId="0" applyNumberFormat="1" applyFont="1" applyFill="1" applyBorder="1" applyAlignment="1">
      <alignment vertical="center"/>
    </xf>
    <xf numFmtId="177" fontId="40" fillId="0" borderId="38" xfId="0" applyNumberFormat="1" applyFont="1" applyFill="1" applyBorder="1" applyAlignment="1">
      <alignment vertical="center"/>
    </xf>
    <xf numFmtId="49" fontId="42" fillId="38" borderId="0" xfId="0" applyNumberFormat="1" applyFont="1" applyFill="1" applyAlignment="1">
      <alignment horizontal="center"/>
    </xf>
    <xf numFmtId="2" fontId="42" fillId="38" borderId="0" xfId="0" applyNumberFormat="1" applyFont="1" applyFill="1" applyAlignment="1">
      <alignment/>
    </xf>
    <xf numFmtId="0" fontId="40" fillId="38" borderId="34" xfId="0" applyFont="1" applyFill="1" applyBorder="1" applyAlignment="1">
      <alignment horizontal="left" vertical="top" wrapText="1"/>
    </xf>
    <xf numFmtId="0" fontId="40" fillId="38" borderId="36" xfId="0" applyFont="1" applyFill="1" applyBorder="1" applyAlignment="1">
      <alignment horizontal="center" vertical="center"/>
    </xf>
    <xf numFmtId="177" fontId="40" fillId="38" borderId="36" xfId="0" applyNumberFormat="1" applyFont="1" applyFill="1" applyBorder="1" applyAlignment="1">
      <alignment horizontal="right" vertical="center"/>
    </xf>
    <xf numFmtId="177" fontId="40" fillId="38" borderId="36" xfId="0" applyNumberFormat="1" applyFont="1" applyFill="1" applyBorder="1" applyAlignment="1">
      <alignment vertical="center"/>
    </xf>
    <xf numFmtId="177" fontId="40" fillId="38" borderId="38" xfId="0" applyNumberFormat="1" applyFont="1" applyFill="1" applyBorder="1" applyAlignment="1">
      <alignment vertical="center"/>
    </xf>
    <xf numFmtId="177" fontId="15" fillId="0" borderId="50" xfId="0" applyNumberFormat="1" applyFont="1" applyFill="1" applyBorder="1" applyAlignment="1">
      <alignment horizontal="right" vertical="center"/>
    </xf>
    <xf numFmtId="177" fontId="15" fillId="0" borderId="51" xfId="0" applyNumberFormat="1" applyFont="1" applyFill="1" applyBorder="1" applyAlignment="1">
      <alignment vertical="center"/>
    </xf>
    <xf numFmtId="49" fontId="110" fillId="0" borderId="10" xfId="139" applyNumberFormat="1" applyFont="1" applyAlignment="1" applyProtection="1">
      <alignment horizontal="left" vertical="top" wrapText="1" indent="1"/>
      <protection/>
    </xf>
    <xf numFmtId="1" fontId="110" fillId="0" borderId="4" xfId="215" applyNumberFormat="1" applyFont="1" applyProtection="1">
      <alignment horizontal="center" vertical="center" shrinkToFit="1"/>
      <protection/>
    </xf>
    <xf numFmtId="172" fontId="18" fillId="38" borderId="36" xfId="0" applyNumberFormat="1" applyFont="1" applyFill="1" applyBorder="1" applyAlignment="1">
      <alignment horizontal="right" vertical="center"/>
    </xf>
    <xf numFmtId="172" fontId="18" fillId="38" borderId="38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horizontal="left" wrapText="1"/>
    </xf>
    <xf numFmtId="1" fontId="15" fillId="0" borderId="0" xfId="0" applyNumberFormat="1" applyFont="1" applyFill="1" applyBorder="1" applyAlignment="1">
      <alignment horizontal="center" vertical="center"/>
    </xf>
    <xf numFmtId="177" fontId="15" fillId="0" borderId="52" xfId="0" applyNumberFormat="1" applyFont="1" applyFill="1" applyBorder="1" applyAlignment="1">
      <alignment horizontal="right" vertical="center"/>
    </xf>
    <xf numFmtId="177" fontId="15" fillId="0" borderId="53" xfId="0" applyNumberFormat="1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left" vertical="top" wrapText="1"/>
    </xf>
    <xf numFmtId="9" fontId="15" fillId="38" borderId="34" xfId="403" applyFont="1" applyFill="1" applyBorder="1" applyAlignment="1">
      <alignment horizontal="left" vertical="top" wrapText="1"/>
    </xf>
    <xf numFmtId="9" fontId="15" fillId="38" borderId="36" xfId="403" applyFont="1" applyFill="1" applyBorder="1" applyAlignment="1">
      <alignment horizontal="center" vertical="center"/>
    </xf>
    <xf numFmtId="9" fontId="15" fillId="38" borderId="36" xfId="403" applyFont="1" applyFill="1" applyBorder="1" applyAlignment="1">
      <alignment horizontal="right" vertical="center"/>
    </xf>
    <xf numFmtId="9" fontId="15" fillId="38" borderId="36" xfId="403" applyFont="1" applyFill="1" applyBorder="1" applyAlignment="1">
      <alignment vertical="center"/>
    </xf>
    <xf numFmtId="9" fontId="15" fillId="38" borderId="38" xfId="403" applyFont="1" applyFill="1" applyBorder="1" applyAlignment="1">
      <alignment vertical="center"/>
    </xf>
    <xf numFmtId="9" fontId="14" fillId="38" borderId="0" xfId="403" applyFont="1" applyFill="1" applyAlignment="1">
      <alignment horizontal="center"/>
    </xf>
    <xf numFmtId="9" fontId="14" fillId="38" borderId="0" xfId="403" applyFont="1" applyFill="1" applyAlignment="1">
      <alignment/>
    </xf>
    <xf numFmtId="9" fontId="8" fillId="38" borderId="0" xfId="403" applyFont="1" applyFill="1" applyAlignment="1">
      <alignment vertical="top"/>
    </xf>
    <xf numFmtId="9" fontId="18" fillId="38" borderId="34" xfId="403" applyFont="1" applyFill="1" applyBorder="1" applyAlignment="1">
      <alignment horizontal="left" vertical="top" wrapText="1"/>
    </xf>
    <xf numFmtId="9" fontId="18" fillId="38" borderId="36" xfId="403" applyFont="1" applyFill="1" applyBorder="1" applyAlignment="1">
      <alignment horizontal="center" vertical="center"/>
    </xf>
    <xf numFmtId="9" fontId="9" fillId="38" borderId="0" xfId="403" applyFont="1" applyFill="1" applyAlignment="1">
      <alignment vertical="top"/>
    </xf>
    <xf numFmtId="4" fontId="15" fillId="38" borderId="36" xfId="0" applyNumberFormat="1" applyFont="1" applyFill="1" applyBorder="1" applyAlignment="1">
      <alignment horizontal="right" vertical="center"/>
    </xf>
    <xf numFmtId="4" fontId="15" fillId="38" borderId="36" xfId="0" applyNumberFormat="1" applyFont="1" applyFill="1" applyBorder="1" applyAlignment="1">
      <alignment vertical="center"/>
    </xf>
    <xf numFmtId="0" fontId="15" fillId="38" borderId="36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right" wrapText="1"/>
    </xf>
    <xf numFmtId="2" fontId="39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0" fillId="38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14" fillId="38" borderId="55" xfId="0" applyFont="1" applyFill="1" applyBorder="1" applyAlignment="1">
      <alignment horizontal="center" vertical="center" wrapText="1"/>
    </xf>
    <xf numFmtId="0" fontId="14" fillId="38" borderId="34" xfId="0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38" borderId="56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right" wrapText="1"/>
    </xf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right"/>
    </xf>
    <xf numFmtId="0" fontId="15" fillId="38" borderId="0" xfId="0" applyFont="1" applyFill="1" applyAlignment="1">
      <alignment horizontal="center"/>
    </xf>
    <xf numFmtId="0" fontId="10" fillId="38" borderId="0" xfId="0" applyFont="1" applyFill="1" applyBorder="1" applyAlignment="1">
      <alignment horizontal="center" vertical="center" wrapText="1"/>
    </xf>
    <xf numFmtId="0" fontId="4" fillId="38" borderId="55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38" borderId="56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10" fillId="38" borderId="0" xfId="0" applyFont="1" applyFill="1" applyAlignment="1">
      <alignment horizontal="center" wrapText="1"/>
    </xf>
    <xf numFmtId="0" fontId="10" fillId="38" borderId="0" xfId="0" applyFont="1" applyFill="1" applyBorder="1" applyAlignment="1">
      <alignment horizontal="center" wrapText="1"/>
    </xf>
    <xf numFmtId="0" fontId="7" fillId="38" borderId="36" xfId="0" applyFont="1" applyFill="1" applyBorder="1" applyAlignment="1">
      <alignment horizontal="center" vertical="center"/>
    </xf>
    <xf numFmtId="0" fontId="7" fillId="38" borderId="36" xfId="408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</cellXfs>
  <cellStyles count="3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33" xfId="37"/>
    <cellStyle name="style0" xfId="38"/>
    <cellStyle name="style0 2" xfId="39"/>
    <cellStyle name="style0 3" xfId="40"/>
    <cellStyle name="style0 4" xfId="41"/>
    <cellStyle name="td" xfId="42"/>
    <cellStyle name="td 2" xfId="43"/>
    <cellStyle name="td 3" xfId="44"/>
    <cellStyle name="td 4" xfId="45"/>
    <cellStyle name="tr" xfId="46"/>
    <cellStyle name="tr 2" xfId="47"/>
    <cellStyle name="xl21" xfId="48"/>
    <cellStyle name="xl21 2" xfId="49"/>
    <cellStyle name="xl21 3" xfId="50"/>
    <cellStyle name="xl21 4" xfId="51"/>
    <cellStyle name="xl22" xfId="52"/>
    <cellStyle name="xl22 2" xfId="53"/>
    <cellStyle name="xl22 3" xfId="54"/>
    <cellStyle name="xl22 4" xfId="55"/>
    <cellStyle name="xl22 5" xfId="56"/>
    <cellStyle name="xl23" xfId="57"/>
    <cellStyle name="xl23 2" xfId="58"/>
    <cellStyle name="xl23 3" xfId="59"/>
    <cellStyle name="xl23 4" xfId="60"/>
    <cellStyle name="xl23 5" xfId="61"/>
    <cellStyle name="xl23 6" xfId="62"/>
    <cellStyle name="xl24" xfId="63"/>
    <cellStyle name="xl24 2" xfId="64"/>
    <cellStyle name="xl24 3" xfId="65"/>
    <cellStyle name="xl24 4" xfId="66"/>
    <cellStyle name="xl24 5" xfId="67"/>
    <cellStyle name="xl24 6" xfId="68"/>
    <cellStyle name="xl25" xfId="69"/>
    <cellStyle name="xl25 2" xfId="70"/>
    <cellStyle name="xl25 3" xfId="71"/>
    <cellStyle name="xl25 4" xfId="72"/>
    <cellStyle name="xl25 5" xfId="73"/>
    <cellStyle name="xl25 6" xfId="74"/>
    <cellStyle name="xl26" xfId="75"/>
    <cellStyle name="xl26 2" xfId="76"/>
    <cellStyle name="xl26 3" xfId="77"/>
    <cellStyle name="xl26 4" xfId="78"/>
    <cellStyle name="xl26 5" xfId="79"/>
    <cellStyle name="xl26 6" xfId="80"/>
    <cellStyle name="xl27" xfId="81"/>
    <cellStyle name="xl27 2" xfId="82"/>
    <cellStyle name="xl27 3" xfId="83"/>
    <cellStyle name="xl27 4" xfId="84"/>
    <cellStyle name="xl27 5" xfId="85"/>
    <cellStyle name="xl27 6" xfId="86"/>
    <cellStyle name="xl28" xfId="87"/>
    <cellStyle name="xl28 2" xfId="88"/>
    <cellStyle name="xl28 3" xfId="89"/>
    <cellStyle name="xl28 4" xfId="90"/>
    <cellStyle name="xl28 5" xfId="91"/>
    <cellStyle name="xl28 6" xfId="92"/>
    <cellStyle name="xl29" xfId="93"/>
    <cellStyle name="xl29 2" xfId="94"/>
    <cellStyle name="xl29 3" xfId="95"/>
    <cellStyle name="xl29 4" xfId="96"/>
    <cellStyle name="xl29 5" xfId="97"/>
    <cellStyle name="xl29 6" xfId="98"/>
    <cellStyle name="xl30" xfId="99"/>
    <cellStyle name="xl30 2" xfId="100"/>
    <cellStyle name="xl30 3" xfId="101"/>
    <cellStyle name="xl30 4" xfId="102"/>
    <cellStyle name="xl30 5" xfId="103"/>
    <cellStyle name="xl30 6" xfId="104"/>
    <cellStyle name="xl31" xfId="105"/>
    <cellStyle name="xl31 2" xfId="106"/>
    <cellStyle name="xl31 3" xfId="107"/>
    <cellStyle name="xl31 4" xfId="108"/>
    <cellStyle name="xl31 5" xfId="109"/>
    <cellStyle name="xl31 6" xfId="110"/>
    <cellStyle name="xl32" xfId="111"/>
    <cellStyle name="xl32 2" xfId="112"/>
    <cellStyle name="xl32 3" xfId="113"/>
    <cellStyle name="xl32 4" xfId="114"/>
    <cellStyle name="xl32 5" xfId="115"/>
    <cellStyle name="xl32 6" xfId="116"/>
    <cellStyle name="xl33" xfId="117"/>
    <cellStyle name="xl33 2" xfId="118"/>
    <cellStyle name="xl33 3" xfId="119"/>
    <cellStyle name="xl33 4" xfId="120"/>
    <cellStyle name="xl33 5" xfId="121"/>
    <cellStyle name="xl33 6" xfId="122"/>
    <cellStyle name="xl34" xfId="123"/>
    <cellStyle name="xl34 2" xfId="124"/>
    <cellStyle name="xl34 3" xfId="125"/>
    <cellStyle name="xl34 4" xfId="126"/>
    <cellStyle name="xl34 5" xfId="127"/>
    <cellStyle name="xl34 6" xfId="128"/>
    <cellStyle name="xl35" xfId="129"/>
    <cellStyle name="xl35 2" xfId="130"/>
    <cellStyle name="xl35 3" xfId="131"/>
    <cellStyle name="xl35 4" xfId="132"/>
    <cellStyle name="xl35 5" xfId="133"/>
    <cellStyle name="xl35 6" xfId="134"/>
    <cellStyle name="xl36" xfId="135"/>
    <cellStyle name="xl36 2" xfId="136"/>
    <cellStyle name="xl36 3" xfId="137"/>
    <cellStyle name="xl36 4" xfId="138"/>
    <cellStyle name="xl36 5" xfId="139"/>
    <cellStyle name="xl36 6" xfId="140"/>
    <cellStyle name="xl37" xfId="141"/>
    <cellStyle name="xl37 2" xfId="142"/>
    <cellStyle name="xl37 3" xfId="143"/>
    <cellStyle name="xl37 4" xfId="144"/>
    <cellStyle name="xl37 5" xfId="145"/>
    <cellStyle name="xl37 6" xfId="146"/>
    <cellStyle name="xl38" xfId="147"/>
    <cellStyle name="xl38 2" xfId="148"/>
    <cellStyle name="xl38 3" xfId="149"/>
    <cellStyle name="xl38 4" xfId="150"/>
    <cellStyle name="xl38 5" xfId="151"/>
    <cellStyle name="xl38 6" xfId="152"/>
    <cellStyle name="xl39" xfId="153"/>
    <cellStyle name="xl39 2" xfId="154"/>
    <cellStyle name="xl39 3" xfId="155"/>
    <cellStyle name="xl39 4" xfId="156"/>
    <cellStyle name="xl39 5" xfId="157"/>
    <cellStyle name="xl39 6" xfId="158"/>
    <cellStyle name="xl40" xfId="159"/>
    <cellStyle name="xl40 2" xfId="160"/>
    <cellStyle name="xl40 3" xfId="161"/>
    <cellStyle name="xl40 4" xfId="162"/>
    <cellStyle name="xl40 5" xfId="163"/>
    <cellStyle name="xl40 6" xfId="164"/>
    <cellStyle name="xl41" xfId="165"/>
    <cellStyle name="xl41 2" xfId="166"/>
    <cellStyle name="xl41 3" xfId="167"/>
    <cellStyle name="xl41 4" xfId="168"/>
    <cellStyle name="xl41 5" xfId="169"/>
    <cellStyle name="xl41 6" xfId="170"/>
    <cellStyle name="xl42" xfId="171"/>
    <cellStyle name="xl42 2" xfId="172"/>
    <cellStyle name="xl42 3" xfId="173"/>
    <cellStyle name="xl42 4" xfId="174"/>
    <cellStyle name="xl42 5" xfId="175"/>
    <cellStyle name="xl42 6" xfId="176"/>
    <cellStyle name="xl43" xfId="177"/>
    <cellStyle name="xl43 2" xfId="178"/>
    <cellStyle name="xl43 3" xfId="179"/>
    <cellStyle name="xl43 4" xfId="180"/>
    <cellStyle name="xl43 5" xfId="181"/>
    <cellStyle name="xl43 6" xfId="182"/>
    <cellStyle name="xl44" xfId="183"/>
    <cellStyle name="xl44 2" xfId="184"/>
    <cellStyle name="xl44 3" xfId="185"/>
    <cellStyle name="xl44 4" xfId="186"/>
    <cellStyle name="xl44 5" xfId="187"/>
    <cellStyle name="xl44 6" xfId="188"/>
    <cellStyle name="xl45" xfId="189"/>
    <cellStyle name="xl45 2" xfId="190"/>
    <cellStyle name="xl45 3" xfId="191"/>
    <cellStyle name="xl45 4" xfId="192"/>
    <cellStyle name="xl46" xfId="193"/>
    <cellStyle name="xl46 2" xfId="194"/>
    <cellStyle name="xl46 3" xfId="195"/>
    <cellStyle name="xl46 4" xfId="196"/>
    <cellStyle name="xl47" xfId="197"/>
    <cellStyle name="xl47 2" xfId="198"/>
    <cellStyle name="xl47 3" xfId="199"/>
    <cellStyle name="xl47 4" xfId="200"/>
    <cellStyle name="xl48" xfId="201"/>
    <cellStyle name="xl48 2" xfId="202"/>
    <cellStyle name="xl48 3" xfId="203"/>
    <cellStyle name="xl48 4" xfId="204"/>
    <cellStyle name="xl49" xfId="205"/>
    <cellStyle name="xl49 2" xfId="206"/>
    <cellStyle name="xl49 3" xfId="207"/>
    <cellStyle name="xl50" xfId="208"/>
    <cellStyle name="xl50 2" xfId="209"/>
    <cellStyle name="xl50 3" xfId="210"/>
    <cellStyle name="xl51" xfId="211"/>
    <cellStyle name="xl51 2" xfId="212"/>
    <cellStyle name="xl51 3" xfId="213"/>
    <cellStyle name="xl52" xfId="214"/>
    <cellStyle name="xl52 2" xfId="215"/>
    <cellStyle name="xl52 3" xfId="216"/>
    <cellStyle name="xl53" xfId="217"/>
    <cellStyle name="xl53 2" xfId="218"/>
    <cellStyle name="xl53 3" xfId="219"/>
    <cellStyle name="xl54" xfId="220"/>
    <cellStyle name="xl54 2" xfId="221"/>
    <cellStyle name="xl54 3" xfId="222"/>
    <cellStyle name="xl55" xfId="223"/>
    <cellStyle name="xl55 2" xfId="224"/>
    <cellStyle name="xl55 3" xfId="225"/>
    <cellStyle name="xl55 4" xfId="226"/>
    <cellStyle name="xl56" xfId="227"/>
    <cellStyle name="xl56 2" xfId="228"/>
    <cellStyle name="xl56 3" xfId="229"/>
    <cellStyle name="xl57" xfId="230"/>
    <cellStyle name="xl57 2" xfId="231"/>
    <cellStyle name="xl57 3" xfId="232"/>
    <cellStyle name="xl58" xfId="233"/>
    <cellStyle name="xl58 2" xfId="234"/>
    <cellStyle name="xl58 3" xfId="235"/>
    <cellStyle name="xl59" xfId="236"/>
    <cellStyle name="xl59 2" xfId="237"/>
    <cellStyle name="xl59 3" xfId="238"/>
    <cellStyle name="xl60" xfId="239"/>
    <cellStyle name="xl60 2" xfId="240"/>
    <cellStyle name="xl60 3" xfId="241"/>
    <cellStyle name="xl60 4" xfId="242"/>
    <cellStyle name="xl61" xfId="243"/>
    <cellStyle name="xl61 2" xfId="244"/>
    <cellStyle name="xl61 3" xfId="245"/>
    <cellStyle name="xl62" xfId="246"/>
    <cellStyle name="xl62 2" xfId="247"/>
    <cellStyle name="xl62 3" xfId="248"/>
    <cellStyle name="xl63" xfId="249"/>
    <cellStyle name="xl63 2" xfId="250"/>
    <cellStyle name="xl63 3" xfId="251"/>
    <cellStyle name="xl64" xfId="252"/>
    <cellStyle name="xl64 2" xfId="253"/>
    <cellStyle name="xl64 3" xfId="254"/>
    <cellStyle name="xl65" xfId="255"/>
    <cellStyle name="xl65 2" xfId="256"/>
    <cellStyle name="xl65 3" xfId="257"/>
    <cellStyle name="xl66" xfId="258"/>
    <cellStyle name="xl66 2" xfId="259"/>
    <cellStyle name="xl66 3" xfId="260"/>
    <cellStyle name="xl67" xfId="261"/>
    <cellStyle name="xl67 2" xfId="262"/>
    <cellStyle name="xl67 3" xfId="263"/>
    <cellStyle name="xl68" xfId="264"/>
    <cellStyle name="xl68 2" xfId="265"/>
    <cellStyle name="xl68 3" xfId="266"/>
    <cellStyle name="xl69" xfId="267"/>
    <cellStyle name="xl69 2" xfId="268"/>
    <cellStyle name="xl69 3" xfId="269"/>
    <cellStyle name="xl70" xfId="270"/>
    <cellStyle name="xl70 2" xfId="271"/>
    <cellStyle name="xl70 3" xfId="272"/>
    <cellStyle name="xl71" xfId="273"/>
    <cellStyle name="xl71 2" xfId="274"/>
    <cellStyle name="xl71 3" xfId="275"/>
    <cellStyle name="xl72" xfId="276"/>
    <cellStyle name="xl72 2" xfId="277"/>
    <cellStyle name="xl72 3" xfId="278"/>
    <cellStyle name="xl73" xfId="279"/>
    <cellStyle name="xl73 2" xfId="280"/>
    <cellStyle name="xl73 3" xfId="281"/>
    <cellStyle name="xl74" xfId="282"/>
    <cellStyle name="xl74 2" xfId="283"/>
    <cellStyle name="xl74 3" xfId="284"/>
    <cellStyle name="xl75" xfId="285"/>
    <cellStyle name="xl75 2" xfId="286"/>
    <cellStyle name="xl75 3" xfId="287"/>
    <cellStyle name="xl76" xfId="288"/>
    <cellStyle name="xl76 2" xfId="289"/>
    <cellStyle name="xl76 3" xfId="290"/>
    <cellStyle name="xl77" xfId="291"/>
    <cellStyle name="xl77 2" xfId="292"/>
    <cellStyle name="xl77 3" xfId="293"/>
    <cellStyle name="xl78" xfId="294"/>
    <cellStyle name="xl78 2" xfId="295"/>
    <cellStyle name="xl78 3" xfId="296"/>
    <cellStyle name="xl79" xfId="297"/>
    <cellStyle name="xl79 2" xfId="298"/>
    <cellStyle name="xl79 3" xfId="299"/>
    <cellStyle name="xl80" xfId="300"/>
    <cellStyle name="xl80 2" xfId="301"/>
    <cellStyle name="xl80 3" xfId="302"/>
    <cellStyle name="xl81" xfId="303"/>
    <cellStyle name="xl81 2" xfId="304"/>
    <cellStyle name="xl81 3" xfId="305"/>
    <cellStyle name="xl82" xfId="306"/>
    <cellStyle name="xl82 2" xfId="307"/>
    <cellStyle name="xl82 3" xfId="308"/>
    <cellStyle name="xl83" xfId="309"/>
    <cellStyle name="xl83 2" xfId="310"/>
    <cellStyle name="xl83 3" xfId="311"/>
    <cellStyle name="xl84" xfId="312"/>
    <cellStyle name="xl84 2" xfId="313"/>
    <cellStyle name="xl84 3" xfId="314"/>
    <cellStyle name="xl85" xfId="315"/>
    <cellStyle name="xl85 2" xfId="316"/>
    <cellStyle name="xl85 3" xfId="317"/>
    <cellStyle name="xl86" xfId="318"/>
    <cellStyle name="xl86 2" xfId="319"/>
    <cellStyle name="xl86 3" xfId="320"/>
    <cellStyle name="xl87" xfId="321"/>
    <cellStyle name="xl87 2" xfId="322"/>
    <cellStyle name="xl87 3" xfId="323"/>
    <cellStyle name="xl88" xfId="324"/>
    <cellStyle name="xl88 2" xfId="325"/>
    <cellStyle name="xl89" xfId="326"/>
    <cellStyle name="xl89 2" xfId="327"/>
    <cellStyle name="xl90" xfId="328"/>
    <cellStyle name="xl90 2" xfId="329"/>
    <cellStyle name="Акцент1" xfId="330"/>
    <cellStyle name="Акцент2" xfId="331"/>
    <cellStyle name="Акцент3" xfId="332"/>
    <cellStyle name="Акцент4" xfId="333"/>
    <cellStyle name="Акцент5" xfId="334"/>
    <cellStyle name="Акцент6" xfId="335"/>
    <cellStyle name="Ввод " xfId="336"/>
    <cellStyle name="Вывод" xfId="337"/>
    <cellStyle name="Вычисление" xfId="338"/>
    <cellStyle name="Hyperlink" xfId="339"/>
    <cellStyle name="Currency" xfId="340"/>
    <cellStyle name="Currency [0]" xfId="341"/>
    <cellStyle name="Заголовок 1" xfId="342"/>
    <cellStyle name="Заголовок 2" xfId="343"/>
    <cellStyle name="Заголовок 3" xfId="344"/>
    <cellStyle name="Заголовок 4" xfId="345"/>
    <cellStyle name="Итог" xfId="346"/>
    <cellStyle name="Контрольная ячейка" xfId="347"/>
    <cellStyle name="Название" xfId="348"/>
    <cellStyle name="Нейтральный" xfId="349"/>
    <cellStyle name="Обычный 10" xfId="350"/>
    <cellStyle name="Обычный 11" xfId="351"/>
    <cellStyle name="Обычный 12" xfId="352"/>
    <cellStyle name="Обычный 13" xfId="353"/>
    <cellStyle name="Обычный 14" xfId="354"/>
    <cellStyle name="Обычный 15" xfId="355"/>
    <cellStyle name="Обычный 16" xfId="356"/>
    <cellStyle name="Обычный 17" xfId="357"/>
    <cellStyle name="Обычный 18" xfId="358"/>
    <cellStyle name="Обычный 19" xfId="359"/>
    <cellStyle name="Обычный 2" xfId="360"/>
    <cellStyle name="Обычный 20" xfId="361"/>
    <cellStyle name="Обычный 21" xfId="362"/>
    <cellStyle name="Обычный 22" xfId="363"/>
    <cellStyle name="Обычный 23" xfId="364"/>
    <cellStyle name="Обычный 24" xfId="365"/>
    <cellStyle name="Обычный 25" xfId="366"/>
    <cellStyle name="Обычный 26" xfId="367"/>
    <cellStyle name="Обычный 27" xfId="368"/>
    <cellStyle name="Обычный 3" xfId="369"/>
    <cellStyle name="Обычный 4" xfId="370"/>
    <cellStyle name="Обычный 5" xfId="371"/>
    <cellStyle name="Обычный 6" xfId="372"/>
    <cellStyle name="Обычный 7" xfId="373"/>
    <cellStyle name="Обычный 8" xfId="374"/>
    <cellStyle name="Обычный 9" xfId="375"/>
    <cellStyle name="Обычный_Основной" xfId="376"/>
    <cellStyle name="Followed Hyperlink" xfId="377"/>
    <cellStyle name="Плохой" xfId="378"/>
    <cellStyle name="Пояснение" xfId="379"/>
    <cellStyle name="Примечание" xfId="380"/>
    <cellStyle name="Примечание 10" xfId="381"/>
    <cellStyle name="Примечание 11" xfId="382"/>
    <cellStyle name="Примечание 12" xfId="383"/>
    <cellStyle name="Примечание 13" xfId="384"/>
    <cellStyle name="Примечание 14" xfId="385"/>
    <cellStyle name="Примечание 15" xfId="386"/>
    <cellStyle name="Примечание 16" xfId="387"/>
    <cellStyle name="Примечание 17" xfId="388"/>
    <cellStyle name="Примечание 18" xfId="389"/>
    <cellStyle name="Примечание 19" xfId="390"/>
    <cellStyle name="Примечание 2" xfId="391"/>
    <cellStyle name="Примечание 20" xfId="392"/>
    <cellStyle name="Примечание 21" xfId="393"/>
    <cellStyle name="Примечание 22" xfId="394"/>
    <cellStyle name="Примечание 23" xfId="395"/>
    <cellStyle name="Примечание 3" xfId="396"/>
    <cellStyle name="Примечание 4" xfId="397"/>
    <cellStyle name="Примечание 5" xfId="398"/>
    <cellStyle name="Примечание 6" xfId="399"/>
    <cellStyle name="Примечание 7" xfId="400"/>
    <cellStyle name="Примечание 8" xfId="401"/>
    <cellStyle name="Примечание 9" xfId="402"/>
    <cellStyle name="Percent" xfId="403"/>
    <cellStyle name="Связанная ячейка" xfId="404"/>
    <cellStyle name="Текст предупреждения" xfId="405"/>
    <cellStyle name="Comma" xfId="406"/>
    <cellStyle name="Comma [0]" xfId="407"/>
    <cellStyle name="Хороший" xfId="40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SheetLayoutView="100" zoomScalePageLayoutView="0" workbookViewId="0" topLeftCell="A1">
      <selection activeCell="C7" sqref="C7:H11"/>
    </sheetView>
  </sheetViews>
  <sheetFormatPr defaultColWidth="9.140625" defaultRowHeight="15"/>
  <cols>
    <col min="1" max="1" width="38.8515625" style="2" customWidth="1"/>
    <col min="2" max="2" width="30.140625" style="135" customWidth="1"/>
    <col min="3" max="3" width="14.00390625" style="136" hidden="1" customWidth="1"/>
    <col min="4" max="4" width="14.421875" style="136" customWidth="1"/>
    <col min="5" max="5" width="19.421875" style="136" customWidth="1"/>
    <col min="6" max="6" width="22.140625" style="136" customWidth="1"/>
    <col min="7" max="7" width="19.140625" style="136" hidden="1" customWidth="1"/>
    <col min="8" max="8" width="0.2890625" style="136" hidden="1" customWidth="1"/>
    <col min="9" max="9" width="16.28125" style="241" hidden="1" customWidth="1"/>
    <col min="10" max="10" width="10.57421875" style="243" hidden="1" customWidth="1"/>
    <col min="11" max="11" width="12.57421875" style="1" bestFit="1" customWidth="1"/>
    <col min="12" max="12" width="11.8515625" style="1" bestFit="1" customWidth="1"/>
    <col min="13" max="13" width="10.28125" style="1" bestFit="1" customWidth="1"/>
    <col min="14" max="16384" width="9.140625" style="1" customWidth="1"/>
  </cols>
  <sheetData>
    <row r="1" spans="1:10" ht="0.75" customHeight="1">
      <c r="A1" s="1"/>
      <c r="B1" s="270"/>
      <c r="C1" s="1"/>
      <c r="D1" s="1"/>
      <c r="E1" s="272"/>
      <c r="F1" s="272"/>
      <c r="G1" s="272"/>
      <c r="H1" s="272"/>
      <c r="I1" s="1"/>
      <c r="J1" s="1"/>
    </row>
    <row r="2" spans="1:10" ht="15" customHeight="1">
      <c r="A2" s="273"/>
      <c r="B2" s="274"/>
      <c r="C2" s="369"/>
      <c r="D2" s="370"/>
      <c r="E2" s="370"/>
      <c r="F2" s="370"/>
      <c r="G2" s="370"/>
      <c r="H2" s="370"/>
      <c r="I2" s="1"/>
      <c r="J2" s="1"/>
    </row>
    <row r="3" spans="1:10" ht="15" customHeight="1" hidden="1">
      <c r="A3" s="273"/>
      <c r="B3" s="274"/>
      <c r="C3" s="370"/>
      <c r="D3" s="370"/>
      <c r="E3" s="370"/>
      <c r="F3" s="370"/>
      <c r="G3" s="370"/>
      <c r="H3" s="370"/>
      <c r="I3" s="1"/>
      <c r="J3" s="1"/>
    </row>
    <row r="4" spans="1:10" ht="15" customHeight="1" hidden="1">
      <c r="A4" s="273"/>
      <c r="B4" s="274"/>
      <c r="C4" s="370"/>
      <c r="D4" s="370"/>
      <c r="E4" s="370"/>
      <c r="F4" s="370"/>
      <c r="G4" s="370"/>
      <c r="H4" s="370"/>
      <c r="I4" s="1"/>
      <c r="J4" s="1"/>
    </row>
    <row r="5" spans="1:10" ht="15" customHeight="1" hidden="1">
      <c r="A5" s="273"/>
      <c r="B5" s="274"/>
      <c r="C5" s="370"/>
      <c r="D5" s="370"/>
      <c r="E5" s="370"/>
      <c r="F5" s="370"/>
      <c r="G5" s="370"/>
      <c r="H5" s="370"/>
      <c r="I5" s="1"/>
      <c r="J5" s="1"/>
    </row>
    <row r="6" spans="1:10" ht="27" customHeight="1" hidden="1">
      <c r="A6" s="273"/>
      <c r="B6" s="274"/>
      <c r="C6" s="370"/>
      <c r="D6" s="370"/>
      <c r="E6" s="370"/>
      <c r="F6" s="370"/>
      <c r="G6" s="370"/>
      <c r="H6" s="370"/>
      <c r="I6" s="1"/>
      <c r="J6" s="1"/>
    </row>
    <row r="7" spans="1:10" ht="21" customHeight="1" hidden="1">
      <c r="A7" s="273"/>
      <c r="B7" s="274"/>
      <c r="C7" s="384" t="s">
        <v>472</v>
      </c>
      <c r="D7" s="384"/>
      <c r="E7" s="384"/>
      <c r="F7" s="384"/>
      <c r="G7" s="384"/>
      <c r="H7" s="384"/>
      <c r="I7" s="1"/>
      <c r="J7" s="1"/>
    </row>
    <row r="8" spans="1:10" ht="15" customHeight="1" hidden="1">
      <c r="A8" s="273"/>
      <c r="B8" s="274"/>
      <c r="C8" s="384"/>
      <c r="D8" s="384"/>
      <c r="E8" s="384"/>
      <c r="F8" s="384"/>
      <c r="G8" s="384"/>
      <c r="H8" s="384"/>
      <c r="I8" s="1"/>
      <c r="J8" s="1"/>
    </row>
    <row r="9" spans="1:10" ht="11.25" customHeight="1">
      <c r="A9" s="273"/>
      <c r="B9" s="274"/>
      <c r="C9" s="384"/>
      <c r="D9" s="384"/>
      <c r="E9" s="384"/>
      <c r="F9" s="384"/>
      <c r="G9" s="384"/>
      <c r="H9" s="384"/>
      <c r="I9" s="1"/>
      <c r="J9" s="1"/>
    </row>
    <row r="10" spans="1:10" ht="15" customHeight="1">
      <c r="A10" s="273"/>
      <c r="B10" s="274"/>
      <c r="C10" s="384"/>
      <c r="D10" s="384"/>
      <c r="E10" s="384"/>
      <c r="F10" s="384"/>
      <c r="G10" s="384"/>
      <c r="H10" s="384"/>
      <c r="I10" s="1"/>
      <c r="J10" s="1"/>
    </row>
    <row r="11" spans="1:10" ht="36.75" customHeight="1">
      <c r="A11" s="273"/>
      <c r="B11" s="274"/>
      <c r="C11" s="384"/>
      <c r="D11" s="384"/>
      <c r="E11" s="384"/>
      <c r="F11" s="384"/>
      <c r="G11" s="384"/>
      <c r="H11" s="384"/>
      <c r="I11" s="1"/>
      <c r="J11" s="1"/>
    </row>
    <row r="12" spans="1:11" ht="22.5" customHeight="1">
      <c r="A12" s="1"/>
      <c r="B12" s="270"/>
      <c r="C12" s="273"/>
      <c r="D12" s="1"/>
      <c r="E12" s="271"/>
      <c r="F12" s="271"/>
      <c r="G12" s="350" t="s">
        <v>446</v>
      </c>
      <c r="H12" s="271"/>
      <c r="I12" s="1"/>
      <c r="J12" s="1"/>
      <c r="K12" s="1" t="s">
        <v>471</v>
      </c>
    </row>
    <row r="13" spans="1:10" ht="15" customHeight="1">
      <c r="A13" s="373" t="s">
        <v>470</v>
      </c>
      <c r="B13" s="374"/>
      <c r="C13" s="374"/>
      <c r="D13" s="374"/>
      <c r="E13" s="374"/>
      <c r="F13" s="374"/>
      <c r="G13" s="374"/>
      <c r="H13" s="374"/>
      <c r="I13" s="1"/>
      <c r="J13" s="1"/>
    </row>
    <row r="14" spans="1:10" ht="24" customHeight="1" thickBot="1">
      <c r="A14" s="375"/>
      <c r="B14" s="375"/>
      <c r="C14" s="375"/>
      <c r="D14" s="375"/>
      <c r="E14" s="375"/>
      <c r="F14" s="375"/>
      <c r="G14" s="375"/>
      <c r="H14" s="375"/>
      <c r="I14" s="1"/>
      <c r="J14" s="1"/>
    </row>
    <row r="15" spans="1:10" s="117" customFormat="1" ht="19.5" customHeight="1">
      <c r="A15" s="376" t="s">
        <v>24</v>
      </c>
      <c r="B15" s="378" t="s">
        <v>25</v>
      </c>
      <c r="C15" s="380" t="s">
        <v>437</v>
      </c>
      <c r="D15" s="380" t="s">
        <v>465</v>
      </c>
      <c r="E15" s="380"/>
      <c r="F15" s="380"/>
      <c r="G15" s="380"/>
      <c r="H15" s="382" t="s">
        <v>408</v>
      </c>
      <c r="I15" s="244"/>
      <c r="J15" s="245"/>
    </row>
    <row r="16" spans="1:10" s="117" customFormat="1" ht="82.5" customHeight="1">
      <c r="A16" s="377"/>
      <c r="B16" s="379"/>
      <c r="C16" s="381"/>
      <c r="D16" s="291" t="s">
        <v>464</v>
      </c>
      <c r="E16" s="291" t="s">
        <v>466</v>
      </c>
      <c r="F16" s="291" t="s">
        <v>346</v>
      </c>
      <c r="G16" s="291" t="s">
        <v>436</v>
      </c>
      <c r="H16" s="383"/>
      <c r="I16" s="244"/>
      <c r="J16" s="245"/>
    </row>
    <row r="17" spans="1:10" s="61" customFormat="1" ht="15.75" customHeight="1">
      <c r="A17" s="155">
        <v>1</v>
      </c>
      <c r="B17" s="25">
        <v>2</v>
      </c>
      <c r="C17" s="118">
        <v>3</v>
      </c>
      <c r="D17" s="25">
        <v>4</v>
      </c>
      <c r="E17" s="118">
        <v>5</v>
      </c>
      <c r="F17" s="25">
        <v>6</v>
      </c>
      <c r="G17" s="118">
        <v>7</v>
      </c>
      <c r="H17" s="156">
        <v>8</v>
      </c>
      <c r="I17" s="241"/>
      <c r="J17" s="241"/>
    </row>
    <row r="18" spans="1:10" s="121" customFormat="1" ht="39.75" customHeight="1">
      <c r="A18" s="223" t="s">
        <v>204</v>
      </c>
      <c r="B18" s="224" t="s">
        <v>26</v>
      </c>
      <c r="C18" s="326">
        <f>C50</f>
        <v>127.14</v>
      </c>
      <c r="D18" s="326">
        <f>D50</f>
        <v>397.5</v>
      </c>
      <c r="E18" s="326">
        <f>E50</f>
        <v>413.90000000000003</v>
      </c>
      <c r="F18" s="348">
        <f>E18/D18*100</f>
        <v>104.12578616352202</v>
      </c>
      <c r="G18" s="326">
        <f>E18-D18</f>
        <v>16.400000000000034</v>
      </c>
      <c r="H18" s="349">
        <f>E18/C18*100</f>
        <v>325.5466414975618</v>
      </c>
      <c r="I18" s="241"/>
      <c r="J18" s="243"/>
    </row>
    <row r="19" spans="1:10" s="121" customFormat="1" ht="23.25" customHeight="1">
      <c r="A19" s="225" t="s">
        <v>203</v>
      </c>
      <c r="B19" s="224" t="s">
        <v>66</v>
      </c>
      <c r="C19" s="326">
        <f>C20</f>
        <v>84.5</v>
      </c>
      <c r="D19" s="326">
        <f>D20</f>
        <v>200</v>
      </c>
      <c r="E19" s="326">
        <f>E20</f>
        <v>220.5</v>
      </c>
      <c r="F19" s="327">
        <f>E19/D19*100</f>
        <v>110.25</v>
      </c>
      <c r="G19" s="327">
        <f>E19-D19</f>
        <v>20.5</v>
      </c>
      <c r="H19" s="328">
        <f>E19/C19*100</f>
        <v>260.94674556213016</v>
      </c>
      <c r="I19" s="241"/>
      <c r="J19" s="243"/>
    </row>
    <row r="20" spans="1:10" s="123" customFormat="1" ht="24.75" customHeight="1">
      <c r="A20" s="339" t="s">
        <v>109</v>
      </c>
      <c r="B20" s="340" t="s">
        <v>27</v>
      </c>
      <c r="C20" s="341">
        <f>C21+C22</f>
        <v>84.5</v>
      </c>
      <c r="D20" s="341">
        <f>D21+D22</f>
        <v>200</v>
      </c>
      <c r="E20" s="341">
        <f>E21+E23+E25</f>
        <v>220.5</v>
      </c>
      <c r="F20" s="342">
        <f>E20/D20*100</f>
        <v>110.25</v>
      </c>
      <c r="G20" s="342">
        <f>E20-D20</f>
        <v>20.5</v>
      </c>
      <c r="H20" s="343">
        <f>E20/C20*100</f>
        <v>260.94674556213016</v>
      </c>
      <c r="I20" s="241"/>
      <c r="J20" s="243"/>
    </row>
    <row r="21" spans="1:10" s="123" customFormat="1" ht="222" customHeight="1">
      <c r="A21" s="226" t="s">
        <v>197</v>
      </c>
      <c r="B21" s="227" t="s">
        <v>28</v>
      </c>
      <c r="C21" s="282">
        <v>66.8</v>
      </c>
      <c r="D21" s="282">
        <v>200</v>
      </c>
      <c r="E21" s="282">
        <v>203.4</v>
      </c>
      <c r="F21" s="283">
        <f>E21/D21*100</f>
        <v>101.70000000000002</v>
      </c>
      <c r="G21" s="283">
        <f>E21-D21</f>
        <v>3.4000000000000057</v>
      </c>
      <c r="H21" s="284">
        <f>E21/C21*100</f>
        <v>304.4910179640719</v>
      </c>
      <c r="I21" s="241"/>
      <c r="J21" s="243"/>
    </row>
    <row r="22" spans="1:10" s="123" customFormat="1" ht="0.75" customHeight="1">
      <c r="A22" s="286" t="s">
        <v>198</v>
      </c>
      <c r="B22" s="227" t="s">
        <v>83</v>
      </c>
      <c r="C22" s="282">
        <v>17.7</v>
      </c>
      <c r="D22" s="282">
        <f>D23+D24</f>
        <v>0</v>
      </c>
      <c r="E22" s="282"/>
      <c r="F22" s="283"/>
      <c r="G22" s="283"/>
      <c r="H22" s="284">
        <f>E22/C22*100</f>
        <v>0</v>
      </c>
      <c r="I22" s="241"/>
      <c r="J22" s="243"/>
    </row>
    <row r="23" spans="1:10" s="123" customFormat="1" ht="284.25" customHeight="1">
      <c r="A23" s="228" t="s">
        <v>199</v>
      </c>
      <c r="B23" s="227" t="s">
        <v>467</v>
      </c>
      <c r="C23" s="282"/>
      <c r="D23" s="282">
        <v>0</v>
      </c>
      <c r="E23" s="282">
        <v>16.4</v>
      </c>
      <c r="F23" s="283"/>
      <c r="G23" s="283">
        <f aca="true" t="shared" si="0" ref="G23:G33">E23-D23</f>
        <v>16.4</v>
      </c>
      <c r="H23" s="284" t="e">
        <f aca="true" t="shared" si="1" ref="H23:H43">E23/C23*100</f>
        <v>#DIV/0!</v>
      </c>
      <c r="I23" s="241"/>
      <c r="J23" s="243"/>
    </row>
    <row r="24" spans="1:10" s="123" customFormat="1" ht="261.75" customHeight="1" hidden="1">
      <c r="A24" s="228" t="s">
        <v>455</v>
      </c>
      <c r="B24" s="227">
        <v>10102030011000100</v>
      </c>
      <c r="C24" s="282"/>
      <c r="D24" s="282"/>
      <c r="E24" s="282"/>
      <c r="F24" s="283" t="e">
        <f aca="true" t="shared" si="2" ref="F24:F30">E24/D24*100</f>
        <v>#DIV/0!</v>
      </c>
      <c r="G24" s="283">
        <f t="shared" si="0"/>
        <v>0</v>
      </c>
      <c r="H24" s="284" t="e">
        <f t="shared" si="1"/>
        <v>#DIV/0!</v>
      </c>
      <c r="I24" s="241"/>
      <c r="J24" s="243"/>
    </row>
    <row r="25" spans="1:10" s="123" customFormat="1" ht="104.25" customHeight="1">
      <c r="A25" s="228" t="s">
        <v>459</v>
      </c>
      <c r="B25" s="227" t="s">
        <v>460</v>
      </c>
      <c r="C25" s="282"/>
      <c r="D25" s="282">
        <v>0</v>
      </c>
      <c r="E25" s="366">
        <v>0.7</v>
      </c>
      <c r="F25" s="283"/>
      <c r="G25" s="283"/>
      <c r="H25" s="284"/>
      <c r="I25" s="241"/>
      <c r="J25" s="243"/>
    </row>
    <row r="26" spans="1:10" s="121" customFormat="1" ht="57" customHeight="1">
      <c r="A26" s="304" t="s">
        <v>208</v>
      </c>
      <c r="B26" s="224" t="s">
        <v>33</v>
      </c>
      <c r="C26" s="326">
        <f>C27+C28</f>
        <v>26</v>
      </c>
      <c r="D26" s="326">
        <f>D28</f>
        <v>18</v>
      </c>
      <c r="E26" s="326">
        <f>E28</f>
        <v>32.1</v>
      </c>
      <c r="F26" s="327">
        <f>E26/D26*100</f>
        <v>178.33333333333334</v>
      </c>
      <c r="G26" s="327">
        <f t="shared" si="0"/>
        <v>14.100000000000001</v>
      </c>
      <c r="H26" s="328">
        <f t="shared" si="1"/>
        <v>123.46153846153847</v>
      </c>
      <c r="I26" s="241"/>
      <c r="J26" s="243"/>
    </row>
    <row r="27" spans="1:10" s="123" customFormat="1" ht="0.75" customHeight="1">
      <c r="A27" s="226" t="s">
        <v>209</v>
      </c>
      <c r="B27" s="227" t="s">
        <v>34</v>
      </c>
      <c r="C27" s="282"/>
      <c r="D27" s="282"/>
      <c r="E27" s="282"/>
      <c r="F27" s="283"/>
      <c r="G27" s="283"/>
      <c r="H27" s="284"/>
      <c r="I27" s="241"/>
      <c r="J27" s="243"/>
    </row>
    <row r="28" spans="1:10" s="123" customFormat="1" ht="24" customHeight="1">
      <c r="A28" s="229" t="s">
        <v>85</v>
      </c>
      <c r="B28" s="227" t="s">
        <v>15</v>
      </c>
      <c r="C28" s="282">
        <v>26</v>
      </c>
      <c r="D28" s="282">
        <v>18</v>
      </c>
      <c r="E28" s="282">
        <v>32.1</v>
      </c>
      <c r="F28" s="283">
        <f t="shared" si="2"/>
        <v>178.33333333333334</v>
      </c>
      <c r="G28" s="283">
        <f t="shared" si="0"/>
        <v>14.100000000000001</v>
      </c>
      <c r="H28" s="284">
        <f t="shared" si="1"/>
        <v>123.46153846153847</v>
      </c>
      <c r="I28" s="241"/>
      <c r="J28" s="243"/>
    </row>
    <row r="29" spans="1:10" s="121" customFormat="1" ht="21.75" customHeight="1">
      <c r="A29" s="225" t="s">
        <v>210</v>
      </c>
      <c r="B29" s="224" t="s">
        <v>36</v>
      </c>
      <c r="C29" s="326">
        <f>C31+C33+C34</f>
        <v>16.64</v>
      </c>
      <c r="D29" s="326">
        <f>D31+D33+D34</f>
        <v>179.5</v>
      </c>
      <c r="E29" s="326">
        <f>E31+E33+E34</f>
        <v>129.5</v>
      </c>
      <c r="F29" s="327">
        <f>E29/D29*100</f>
        <v>72.14484679665738</v>
      </c>
      <c r="G29" s="327">
        <f>E29-D29</f>
        <v>-50</v>
      </c>
      <c r="H29" s="328">
        <f t="shared" si="1"/>
        <v>778.2451923076923</v>
      </c>
      <c r="I29" s="241"/>
      <c r="J29" s="243"/>
    </row>
    <row r="30" spans="1:10" s="123" customFormat="1" ht="0.75" customHeight="1">
      <c r="A30" s="226" t="s">
        <v>211</v>
      </c>
      <c r="B30" s="227" t="s">
        <v>67</v>
      </c>
      <c r="C30" s="282"/>
      <c r="D30" s="282"/>
      <c r="E30" s="282"/>
      <c r="F30" s="283" t="e">
        <f t="shared" si="2"/>
        <v>#DIV/0!</v>
      </c>
      <c r="G30" s="283">
        <f t="shared" si="0"/>
        <v>0</v>
      </c>
      <c r="H30" s="284" t="e">
        <f t="shared" si="1"/>
        <v>#DIV/0!</v>
      </c>
      <c r="I30" s="241"/>
      <c r="J30" s="243"/>
    </row>
    <row r="31" spans="1:10" s="123" customFormat="1" ht="115.5" customHeight="1">
      <c r="A31" s="226" t="s">
        <v>211</v>
      </c>
      <c r="B31" s="227" t="s">
        <v>67</v>
      </c>
      <c r="C31" s="282">
        <v>2.4</v>
      </c>
      <c r="D31" s="282">
        <v>80</v>
      </c>
      <c r="E31" s="282">
        <v>55</v>
      </c>
      <c r="F31" s="283">
        <f>E31/D31*100</f>
        <v>68.75</v>
      </c>
      <c r="G31" s="283">
        <f t="shared" si="0"/>
        <v>-25</v>
      </c>
      <c r="H31" s="284">
        <f t="shared" si="1"/>
        <v>2291.666666666667</v>
      </c>
      <c r="I31" s="241"/>
      <c r="J31" s="243"/>
    </row>
    <row r="32" spans="1:10" s="123" customFormat="1" ht="61.5" customHeight="1" hidden="1">
      <c r="A32" s="226" t="s">
        <v>151</v>
      </c>
      <c r="B32" s="227" t="s">
        <v>153</v>
      </c>
      <c r="C32" s="283"/>
      <c r="D32" s="282"/>
      <c r="E32" s="283"/>
      <c r="F32" s="283" t="e">
        <f>E32/D32*100</f>
        <v>#DIV/0!</v>
      </c>
      <c r="G32" s="283">
        <f t="shared" si="0"/>
        <v>0</v>
      </c>
      <c r="H32" s="284" t="e">
        <f t="shared" si="1"/>
        <v>#DIV/0!</v>
      </c>
      <c r="I32" s="241"/>
      <c r="J32" s="243"/>
    </row>
    <row r="33" spans="1:10" s="123" customFormat="1" ht="87" customHeight="1">
      <c r="A33" s="324" t="s">
        <v>461</v>
      </c>
      <c r="B33" s="323" t="s">
        <v>462</v>
      </c>
      <c r="C33" s="325">
        <v>0.24</v>
      </c>
      <c r="D33" s="282">
        <v>34.5</v>
      </c>
      <c r="E33" s="367">
        <v>0.8</v>
      </c>
      <c r="F33" s="283">
        <f>E33/D33*100</f>
        <v>2.318840579710145</v>
      </c>
      <c r="G33" s="283">
        <f t="shared" si="0"/>
        <v>-33.7</v>
      </c>
      <c r="H33" s="284">
        <f>E33/C33*100</f>
        <v>333.33333333333337</v>
      </c>
      <c r="I33" s="241"/>
      <c r="J33" s="243"/>
    </row>
    <row r="34" spans="1:10" s="123" customFormat="1" ht="93.75" customHeight="1">
      <c r="A34" s="226" t="s">
        <v>17</v>
      </c>
      <c r="B34" s="227" t="s">
        <v>16</v>
      </c>
      <c r="C34" s="282">
        <v>14</v>
      </c>
      <c r="D34" s="282">
        <v>65</v>
      </c>
      <c r="E34" s="282">
        <v>73.7</v>
      </c>
      <c r="F34" s="283">
        <f>E34/D34*100</f>
        <v>113.3846153846154</v>
      </c>
      <c r="G34" s="283">
        <f>E34-D34</f>
        <v>8.700000000000003</v>
      </c>
      <c r="H34" s="284">
        <f>E34/C34*100</f>
        <v>526.4285714285714</v>
      </c>
      <c r="I34" s="241"/>
      <c r="J34" s="243"/>
    </row>
    <row r="35" spans="1:10" s="121" customFormat="1" ht="54.75" customHeight="1" hidden="1">
      <c r="A35" s="225" t="s">
        <v>216</v>
      </c>
      <c r="B35" s="224" t="s">
        <v>38</v>
      </c>
      <c r="C35" s="326">
        <v>0</v>
      </c>
      <c r="D35" s="326">
        <v>0</v>
      </c>
      <c r="E35" s="326">
        <v>0</v>
      </c>
      <c r="F35" s="283" t="e">
        <f aca="true" t="shared" si="3" ref="F35:F44">E35/D35*100</f>
        <v>#DIV/0!</v>
      </c>
      <c r="G35" s="283">
        <f aca="true" t="shared" si="4" ref="G35:G48">E35-D35</f>
        <v>0</v>
      </c>
      <c r="H35" s="328"/>
      <c r="I35" s="241"/>
      <c r="J35" s="243"/>
    </row>
    <row r="36" spans="1:10" s="123" customFormat="1" ht="56.25" customHeight="1" hidden="1">
      <c r="A36" s="226" t="s">
        <v>218</v>
      </c>
      <c r="B36" s="227" t="s">
        <v>79</v>
      </c>
      <c r="C36" s="282"/>
      <c r="D36" s="282"/>
      <c r="E36" s="282"/>
      <c r="F36" s="283" t="e">
        <f t="shared" si="3"/>
        <v>#DIV/0!</v>
      </c>
      <c r="G36" s="283">
        <f t="shared" si="4"/>
        <v>0</v>
      </c>
      <c r="H36" s="284" t="e">
        <f t="shared" si="1"/>
        <v>#DIV/0!</v>
      </c>
      <c r="I36" s="241"/>
      <c r="J36" s="243"/>
    </row>
    <row r="37" spans="1:10" s="123" customFormat="1" ht="71.25" customHeight="1" hidden="1">
      <c r="A37" s="269" t="s">
        <v>19</v>
      </c>
      <c r="B37" s="227" t="s">
        <v>20</v>
      </c>
      <c r="C37" s="282">
        <v>0</v>
      </c>
      <c r="D37" s="282">
        <v>0</v>
      </c>
      <c r="E37" s="282">
        <v>0</v>
      </c>
      <c r="F37" s="283" t="e">
        <f t="shared" si="3"/>
        <v>#DIV/0!</v>
      </c>
      <c r="G37" s="283">
        <f t="shared" si="4"/>
        <v>0</v>
      </c>
      <c r="H37" s="284"/>
      <c r="I37" s="241"/>
      <c r="J37" s="243"/>
    </row>
    <row r="38" spans="1:10" s="121" customFormat="1" ht="3" customHeight="1" hidden="1">
      <c r="A38" s="225" t="s">
        <v>220</v>
      </c>
      <c r="B38" s="224" t="s">
        <v>41</v>
      </c>
      <c r="C38" s="282">
        <f>C39+C40+C41+C42</f>
        <v>0</v>
      </c>
      <c r="D38" s="282">
        <f>D39+D40+D41+D42</f>
        <v>0</v>
      </c>
      <c r="E38" s="282">
        <f>E39+E40+E41+E42</f>
        <v>0</v>
      </c>
      <c r="F38" s="283" t="e">
        <f t="shared" si="3"/>
        <v>#DIV/0!</v>
      </c>
      <c r="G38" s="283">
        <f t="shared" si="4"/>
        <v>0</v>
      </c>
      <c r="H38" s="284" t="e">
        <f t="shared" si="1"/>
        <v>#DIV/0!</v>
      </c>
      <c r="I38" s="241"/>
      <c r="J38" s="243"/>
    </row>
    <row r="39" spans="1:10" s="123" customFormat="1" ht="59.25" customHeight="1" hidden="1">
      <c r="A39" s="226" t="s">
        <v>221</v>
      </c>
      <c r="B39" s="227" t="s">
        <v>42</v>
      </c>
      <c r="C39" s="283"/>
      <c r="D39" s="282"/>
      <c r="E39" s="282"/>
      <c r="F39" s="283" t="e">
        <f t="shared" si="3"/>
        <v>#DIV/0!</v>
      </c>
      <c r="G39" s="283">
        <f t="shared" si="4"/>
        <v>0</v>
      </c>
      <c r="H39" s="284" t="e">
        <f t="shared" si="1"/>
        <v>#DIV/0!</v>
      </c>
      <c r="I39" s="241"/>
      <c r="J39" s="243"/>
    </row>
    <row r="40" spans="1:10" s="123" customFormat="1" ht="60.75" customHeight="1" hidden="1">
      <c r="A40" s="226" t="s">
        <v>86</v>
      </c>
      <c r="B40" s="227" t="s">
        <v>87</v>
      </c>
      <c r="C40" s="282"/>
      <c r="D40" s="282"/>
      <c r="E40" s="282"/>
      <c r="F40" s="283" t="e">
        <f t="shared" si="3"/>
        <v>#DIV/0!</v>
      </c>
      <c r="G40" s="283">
        <f t="shared" si="4"/>
        <v>0</v>
      </c>
      <c r="H40" s="284" t="e">
        <f t="shared" si="1"/>
        <v>#DIV/0!</v>
      </c>
      <c r="I40" s="241"/>
      <c r="J40" s="243"/>
    </row>
    <row r="41" spans="1:10" s="123" customFormat="1" ht="3" customHeight="1" hidden="1">
      <c r="A41" s="226" t="s">
        <v>223</v>
      </c>
      <c r="B41" s="227" t="s">
        <v>370</v>
      </c>
      <c r="C41" s="282"/>
      <c r="D41" s="282"/>
      <c r="E41" s="282"/>
      <c r="F41" s="283" t="e">
        <f t="shared" si="3"/>
        <v>#DIV/0!</v>
      </c>
      <c r="G41" s="283">
        <f t="shared" si="4"/>
        <v>0</v>
      </c>
      <c r="H41" s="284" t="e">
        <f t="shared" si="1"/>
        <v>#DIV/0!</v>
      </c>
      <c r="I41" s="241"/>
      <c r="J41" s="243"/>
    </row>
    <row r="42" spans="1:10" s="123" customFormat="1" ht="45" customHeight="1" hidden="1">
      <c r="A42" s="226" t="s">
        <v>224</v>
      </c>
      <c r="B42" s="227" t="s">
        <v>88</v>
      </c>
      <c r="C42" s="282"/>
      <c r="D42" s="282"/>
      <c r="E42" s="282"/>
      <c r="F42" s="283" t="e">
        <f t="shared" si="3"/>
        <v>#DIV/0!</v>
      </c>
      <c r="G42" s="283">
        <f t="shared" si="4"/>
        <v>0</v>
      </c>
      <c r="H42" s="284" t="e">
        <f t="shared" si="1"/>
        <v>#DIV/0!</v>
      </c>
      <c r="I42" s="241"/>
      <c r="J42" s="243"/>
    </row>
    <row r="43" spans="1:10" s="121" customFormat="1" ht="69.75" customHeight="1" hidden="1">
      <c r="A43" s="225" t="s">
        <v>21</v>
      </c>
      <c r="B43" s="224" t="s">
        <v>76</v>
      </c>
      <c r="C43" s="282">
        <v>3</v>
      </c>
      <c r="D43" s="282">
        <v>5</v>
      </c>
      <c r="E43" s="282">
        <v>3</v>
      </c>
      <c r="F43" s="283">
        <f t="shared" si="3"/>
        <v>60</v>
      </c>
      <c r="G43" s="283">
        <f t="shared" si="4"/>
        <v>-2</v>
      </c>
      <c r="H43" s="284">
        <f t="shared" si="1"/>
        <v>100</v>
      </c>
      <c r="I43" s="241"/>
      <c r="J43" s="243"/>
    </row>
    <row r="44" spans="1:10" s="123" customFormat="1" ht="95.25" customHeight="1" hidden="1">
      <c r="A44" s="226" t="s">
        <v>235</v>
      </c>
      <c r="B44" s="227" t="s">
        <v>77</v>
      </c>
      <c r="C44" s="282">
        <v>0</v>
      </c>
      <c r="D44" s="282">
        <v>0</v>
      </c>
      <c r="E44" s="282">
        <v>0</v>
      </c>
      <c r="F44" s="283" t="e">
        <f t="shared" si="3"/>
        <v>#DIV/0!</v>
      </c>
      <c r="G44" s="283">
        <f t="shared" si="4"/>
        <v>0</v>
      </c>
      <c r="H44" s="284">
        <v>0</v>
      </c>
      <c r="I44" s="241"/>
      <c r="J44" s="243"/>
    </row>
    <row r="45" spans="1:10" s="123" customFormat="1" ht="52.5" customHeight="1">
      <c r="A45" s="225" t="s">
        <v>450</v>
      </c>
      <c r="B45" s="224" t="s">
        <v>451</v>
      </c>
      <c r="C45" s="326"/>
      <c r="D45" s="326">
        <f>D49</f>
        <v>0</v>
      </c>
      <c r="E45" s="326">
        <f>E49</f>
        <v>31.8</v>
      </c>
      <c r="F45" s="327"/>
      <c r="G45" s="283"/>
      <c r="H45" s="284"/>
      <c r="I45" s="241"/>
      <c r="J45" s="243"/>
    </row>
    <row r="46" spans="1:10" s="123" customFormat="1" ht="120.75" customHeight="1" hidden="1">
      <c r="A46" s="226" t="s">
        <v>438</v>
      </c>
      <c r="B46" s="329" t="s">
        <v>447</v>
      </c>
      <c r="C46" s="282">
        <v>0</v>
      </c>
      <c r="D46" s="282">
        <v>0</v>
      </c>
      <c r="E46" s="282">
        <v>0</v>
      </c>
      <c r="F46" s="283"/>
      <c r="G46" s="283">
        <f t="shared" si="4"/>
        <v>0</v>
      </c>
      <c r="H46" s="284"/>
      <c r="I46" s="241"/>
      <c r="J46" s="243"/>
    </row>
    <row r="47" spans="1:10" s="123" customFormat="1" ht="120.75" customHeight="1" hidden="1">
      <c r="A47" s="226" t="s">
        <v>457</v>
      </c>
      <c r="B47" s="329" t="s">
        <v>458</v>
      </c>
      <c r="C47" s="282"/>
      <c r="D47" s="282">
        <v>0</v>
      </c>
      <c r="E47" s="282">
        <v>0</v>
      </c>
      <c r="F47" s="283"/>
      <c r="G47" s="283">
        <f t="shared" si="4"/>
        <v>0</v>
      </c>
      <c r="H47" s="284"/>
      <c r="I47" s="241"/>
      <c r="J47" s="243"/>
    </row>
    <row r="48" spans="1:10" s="123" customFormat="1" ht="137.25" customHeight="1" hidden="1">
      <c r="A48" s="226" t="s">
        <v>448</v>
      </c>
      <c r="B48" s="329" t="s">
        <v>449</v>
      </c>
      <c r="C48" s="282"/>
      <c r="D48" s="282">
        <v>0</v>
      </c>
      <c r="E48" s="282">
        <v>2.2</v>
      </c>
      <c r="F48" s="283"/>
      <c r="G48" s="283">
        <f t="shared" si="4"/>
        <v>2.2</v>
      </c>
      <c r="H48" s="284"/>
      <c r="I48" s="241"/>
      <c r="J48" s="243"/>
    </row>
    <row r="49" spans="1:10" s="123" customFormat="1" ht="137.25" customHeight="1">
      <c r="A49" s="226" t="s">
        <v>468</v>
      </c>
      <c r="B49" s="368" t="s">
        <v>469</v>
      </c>
      <c r="C49" s="282">
        <v>11610123010000100</v>
      </c>
      <c r="D49" s="282">
        <v>0</v>
      </c>
      <c r="E49" s="282">
        <v>31.8</v>
      </c>
      <c r="F49" s="283"/>
      <c r="G49" s="283"/>
      <c r="H49" s="284"/>
      <c r="I49" s="241"/>
      <c r="J49" s="243"/>
    </row>
    <row r="50" spans="1:12" s="193" customFormat="1" ht="18" customHeight="1">
      <c r="A50" s="305" t="s">
        <v>65</v>
      </c>
      <c r="B50" s="306"/>
      <c r="C50" s="307">
        <f>C29+C26+C19</f>
        <v>127.14</v>
      </c>
      <c r="D50" s="307">
        <f>D29+D26+D19+D46</f>
        <v>397.5</v>
      </c>
      <c r="E50" s="307">
        <f>E29+E26+E19+E45</f>
        <v>413.90000000000003</v>
      </c>
      <c r="F50" s="308">
        <f>E50/D50*100</f>
        <v>104.12578616352202</v>
      </c>
      <c r="G50" s="308">
        <f aca="true" t="shared" si="5" ref="G50:G55">E50-D50</f>
        <v>16.400000000000034</v>
      </c>
      <c r="H50" s="309">
        <f>E50/C50*100</f>
        <v>325.5466414975618</v>
      </c>
      <c r="I50" s="259"/>
      <c r="J50" s="260"/>
      <c r="K50" s="195"/>
      <c r="L50" s="196"/>
    </row>
    <row r="51" spans="1:12" s="193" customFormat="1" ht="36" customHeight="1">
      <c r="A51" s="305" t="s">
        <v>463</v>
      </c>
      <c r="B51" s="306" t="s">
        <v>131</v>
      </c>
      <c r="C51" s="310">
        <f>C52+C114+C116+C117</f>
        <v>2775.6</v>
      </c>
      <c r="D51" s="310">
        <f>D52</f>
        <v>4169.299999999999</v>
      </c>
      <c r="E51" s="310">
        <f>E52</f>
        <v>4024.3999999999996</v>
      </c>
      <c r="F51" s="308">
        <f>E51/D51*100</f>
        <v>96.52459645504042</v>
      </c>
      <c r="G51" s="308">
        <f t="shared" si="5"/>
        <v>-144.89999999999964</v>
      </c>
      <c r="H51" s="309">
        <f>E51/C51*100</f>
        <v>144.99207378584808</v>
      </c>
      <c r="I51" s="259"/>
      <c r="J51" s="260"/>
      <c r="K51" s="195"/>
      <c r="L51" s="196"/>
    </row>
    <row r="52" spans="1:12" s="193" customFormat="1" ht="75.75" customHeight="1">
      <c r="A52" s="311" t="s">
        <v>7</v>
      </c>
      <c r="B52" s="306" t="s">
        <v>6</v>
      </c>
      <c r="C52" s="310">
        <f>C53+C64+C103+C112</f>
        <v>2775.6</v>
      </c>
      <c r="D52" s="310">
        <f>D53+D64+D103+D112</f>
        <v>4169.299999999999</v>
      </c>
      <c r="E52" s="310">
        <f>E53+E64+E103+E112</f>
        <v>4024.3999999999996</v>
      </c>
      <c r="F52" s="308">
        <f>E52/D52*100</f>
        <v>96.52459645504042</v>
      </c>
      <c r="G52" s="308">
        <f t="shared" si="5"/>
        <v>-144.89999999999964</v>
      </c>
      <c r="H52" s="309">
        <f>E52/C52*100</f>
        <v>144.99207378584808</v>
      </c>
      <c r="I52" s="259"/>
      <c r="J52" s="260"/>
      <c r="K52" s="195"/>
      <c r="L52" s="196"/>
    </row>
    <row r="53" spans="1:11" s="333" customFormat="1" ht="93.75" customHeight="1">
      <c r="A53" s="330" t="s">
        <v>273</v>
      </c>
      <c r="B53" s="331" t="s">
        <v>445</v>
      </c>
      <c r="C53" s="334">
        <f>C54+C55</f>
        <v>1843</v>
      </c>
      <c r="D53" s="334">
        <v>2934.6</v>
      </c>
      <c r="E53" s="334">
        <v>2934.6</v>
      </c>
      <c r="F53" s="335">
        <f>E53/D53*100</f>
        <v>100</v>
      </c>
      <c r="G53" s="335">
        <f t="shared" si="5"/>
        <v>0</v>
      </c>
      <c r="H53" s="336">
        <f>E53/C53*100</f>
        <v>159.2295170916983</v>
      </c>
      <c r="I53" s="337"/>
      <c r="J53" s="338"/>
      <c r="K53" s="332"/>
    </row>
    <row r="54" spans="1:10" s="362" customFormat="1" ht="0.75" customHeight="1" hidden="1">
      <c r="A54" s="355" t="s">
        <v>247</v>
      </c>
      <c r="B54" s="356" t="s">
        <v>444</v>
      </c>
      <c r="C54" s="357">
        <v>1843</v>
      </c>
      <c r="D54" s="357">
        <v>2792.4</v>
      </c>
      <c r="E54" s="357">
        <v>1401.2</v>
      </c>
      <c r="F54" s="358">
        <f>E54/D54*100</f>
        <v>50.17905744162727</v>
      </c>
      <c r="G54" s="358">
        <f t="shared" si="5"/>
        <v>-1391.2</v>
      </c>
      <c r="H54" s="359">
        <f>E54/C54*100</f>
        <v>76.02821486706458</v>
      </c>
      <c r="I54" s="360"/>
      <c r="J54" s="361"/>
    </row>
    <row r="55" spans="1:10" s="362" customFormat="1" ht="0.75" customHeight="1" hidden="1">
      <c r="A55" s="355"/>
      <c r="B55" s="356"/>
      <c r="C55" s="357"/>
      <c r="D55" s="357"/>
      <c r="E55" s="357"/>
      <c r="F55" s="358"/>
      <c r="G55" s="358">
        <f t="shared" si="5"/>
        <v>0</v>
      </c>
      <c r="H55" s="359"/>
      <c r="I55" s="360"/>
      <c r="J55" s="361"/>
    </row>
    <row r="56" spans="1:10" s="365" customFormat="1" ht="0.75" customHeight="1" hidden="1">
      <c r="A56" s="363" t="s">
        <v>250</v>
      </c>
      <c r="B56" s="364" t="s">
        <v>133</v>
      </c>
      <c r="C56" s="357"/>
      <c r="D56" s="357"/>
      <c r="E56" s="357"/>
      <c r="F56" s="358"/>
      <c r="G56" s="358"/>
      <c r="H56" s="359"/>
      <c r="I56" s="360"/>
      <c r="J56" s="361"/>
    </row>
    <row r="57" spans="1:10" s="123" customFormat="1" ht="57" customHeight="1" hidden="1">
      <c r="A57" s="226" t="s">
        <v>118</v>
      </c>
      <c r="B57" s="227" t="s">
        <v>178</v>
      </c>
      <c r="C57" s="282"/>
      <c r="D57" s="282"/>
      <c r="E57" s="282"/>
      <c r="F57" s="283"/>
      <c r="G57" s="283"/>
      <c r="H57" s="284"/>
      <c r="I57" s="241"/>
      <c r="J57" s="243"/>
    </row>
    <row r="58" spans="1:10" s="123" customFormat="1" ht="38.25" customHeight="1" hidden="1">
      <c r="A58" s="226" t="s">
        <v>384</v>
      </c>
      <c r="B58" s="227" t="s">
        <v>406</v>
      </c>
      <c r="C58" s="283"/>
      <c r="D58" s="282"/>
      <c r="E58" s="282"/>
      <c r="F58" s="283" t="e">
        <f>E58/D58*100</f>
        <v>#DIV/0!</v>
      </c>
      <c r="G58" s="283">
        <f>E58-D58</f>
        <v>0</v>
      </c>
      <c r="H58" s="284" t="e">
        <f>E58/C58*100</f>
        <v>#DIV/0!</v>
      </c>
      <c r="I58" s="241"/>
      <c r="J58" s="243"/>
    </row>
    <row r="59" spans="1:10" s="123" customFormat="1" ht="79.5" customHeight="1" hidden="1">
      <c r="A59" s="226" t="s">
        <v>183</v>
      </c>
      <c r="B59" s="227" t="s">
        <v>373</v>
      </c>
      <c r="C59" s="283"/>
      <c r="D59" s="282"/>
      <c r="E59" s="282"/>
      <c r="F59" s="283" t="e">
        <f>E59/D59*100</f>
        <v>#DIV/0!</v>
      </c>
      <c r="G59" s="283">
        <f>E59-D59</f>
        <v>0</v>
      </c>
      <c r="H59" s="284" t="e">
        <f>E59/C59*100</f>
        <v>#DIV/0!</v>
      </c>
      <c r="I59" s="241"/>
      <c r="J59" s="243"/>
    </row>
    <row r="60" spans="1:10" s="123" customFormat="1" ht="116.25" customHeight="1" hidden="1">
      <c r="A60" s="230" t="s">
        <v>383</v>
      </c>
      <c r="B60" s="227" t="s">
        <v>382</v>
      </c>
      <c r="C60" s="283"/>
      <c r="D60" s="282"/>
      <c r="E60" s="282"/>
      <c r="F60" s="283" t="e">
        <f>E60/D60*100</f>
        <v>#DIV/0!</v>
      </c>
      <c r="G60" s="283">
        <f>E60-D60</f>
        <v>0</v>
      </c>
      <c r="H60" s="284" t="e">
        <f>E60/C60*100</f>
        <v>#DIV/0!</v>
      </c>
      <c r="I60" s="241"/>
      <c r="J60" s="243"/>
    </row>
    <row r="61" spans="1:10" s="123" customFormat="1" ht="75" customHeight="1" hidden="1">
      <c r="A61" s="268" t="s">
        <v>8</v>
      </c>
      <c r="B61" s="227" t="s">
        <v>9</v>
      </c>
      <c r="C61" s="283"/>
      <c r="D61" s="282"/>
      <c r="E61" s="282"/>
      <c r="F61" s="283"/>
      <c r="G61" s="283"/>
      <c r="H61" s="284"/>
      <c r="I61" s="241"/>
      <c r="J61" s="243"/>
    </row>
    <row r="62" spans="1:10" s="123" customFormat="1" ht="97.5" customHeight="1" hidden="1">
      <c r="A62" s="289" t="s">
        <v>10</v>
      </c>
      <c r="B62" s="290" t="s">
        <v>11</v>
      </c>
      <c r="C62" s="283"/>
      <c r="D62" s="282"/>
      <c r="E62" s="282"/>
      <c r="F62" s="283"/>
      <c r="G62" s="283"/>
      <c r="H62" s="284"/>
      <c r="I62" s="241"/>
      <c r="J62" s="243"/>
    </row>
    <row r="63" spans="1:10" s="123" customFormat="1" ht="39.75" customHeight="1" hidden="1">
      <c r="A63" s="230" t="s">
        <v>251</v>
      </c>
      <c r="B63" s="227" t="s">
        <v>176</v>
      </c>
      <c r="C63" s="282"/>
      <c r="D63" s="282"/>
      <c r="E63" s="282"/>
      <c r="F63" s="283"/>
      <c r="G63" s="283"/>
      <c r="H63" s="284"/>
      <c r="I63" s="241"/>
      <c r="J63" s="243"/>
    </row>
    <row r="64" spans="1:13" s="121" customFormat="1" ht="81.75" customHeight="1">
      <c r="A64" s="225" t="s">
        <v>253</v>
      </c>
      <c r="B64" s="224" t="s">
        <v>443</v>
      </c>
      <c r="C64" s="326">
        <f>C65+C68+C72+C74+C95+C96+C99+C100+C101+C102+C70</f>
        <v>50.2</v>
      </c>
      <c r="D64" s="326">
        <f>D68</f>
        <v>92.2</v>
      </c>
      <c r="E64" s="326">
        <f>E68</f>
        <v>92.2</v>
      </c>
      <c r="F64" s="327">
        <f aca="true" t="shared" si="6" ref="F64:F69">E64/D64*100</f>
        <v>100</v>
      </c>
      <c r="G64" s="327">
        <f aca="true" t="shared" si="7" ref="G64:G69">E64-D64</f>
        <v>0</v>
      </c>
      <c r="H64" s="328">
        <f aca="true" t="shared" si="8" ref="H64:H105">E64/C64*100</f>
        <v>183.66533864541833</v>
      </c>
      <c r="I64" s="241"/>
      <c r="J64" s="246"/>
      <c r="K64" s="128"/>
      <c r="L64" s="129"/>
      <c r="M64" s="129"/>
    </row>
    <row r="65" spans="1:11" s="123" customFormat="1" ht="63.75" customHeight="1" hidden="1">
      <c r="A65" s="226" t="s">
        <v>254</v>
      </c>
      <c r="B65" s="227" t="s">
        <v>22</v>
      </c>
      <c r="C65" s="302">
        <v>0</v>
      </c>
      <c r="D65" s="282">
        <v>0</v>
      </c>
      <c r="E65" s="282">
        <v>0</v>
      </c>
      <c r="F65" s="283">
        <v>0</v>
      </c>
      <c r="G65" s="283">
        <f t="shared" si="7"/>
        <v>0</v>
      </c>
      <c r="H65" s="284">
        <v>0</v>
      </c>
      <c r="I65" s="241"/>
      <c r="J65" s="243"/>
      <c r="K65" s="130"/>
    </row>
    <row r="66" spans="1:10" s="123" customFormat="1" ht="81.75" customHeight="1" hidden="1">
      <c r="A66" s="226" t="s">
        <v>121</v>
      </c>
      <c r="B66" s="227" t="s">
        <v>175</v>
      </c>
      <c r="C66" s="282"/>
      <c r="D66" s="282"/>
      <c r="E66" s="282"/>
      <c r="F66" s="283" t="e">
        <f t="shared" si="6"/>
        <v>#DIV/0!</v>
      </c>
      <c r="G66" s="283">
        <f t="shared" si="7"/>
        <v>0</v>
      </c>
      <c r="H66" s="284" t="e">
        <f t="shared" si="8"/>
        <v>#DIV/0!</v>
      </c>
      <c r="I66" s="241"/>
      <c r="J66" s="243"/>
    </row>
    <row r="67" spans="1:10" s="123" customFormat="1" ht="103.5" customHeight="1" hidden="1">
      <c r="A67" s="226" t="s">
        <v>255</v>
      </c>
      <c r="B67" s="227" t="s">
        <v>174</v>
      </c>
      <c r="C67" s="282"/>
      <c r="D67" s="282"/>
      <c r="E67" s="282"/>
      <c r="F67" s="283" t="e">
        <f t="shared" si="6"/>
        <v>#DIV/0!</v>
      </c>
      <c r="G67" s="283">
        <f t="shared" si="7"/>
        <v>0</v>
      </c>
      <c r="H67" s="284" t="e">
        <f t="shared" si="8"/>
        <v>#DIV/0!</v>
      </c>
      <c r="I67" s="241"/>
      <c r="J67" s="243"/>
    </row>
    <row r="68" spans="1:10" s="123" customFormat="1" ht="115.5" customHeight="1">
      <c r="A68" s="226" t="s">
        <v>257</v>
      </c>
      <c r="B68" s="227" t="s">
        <v>442</v>
      </c>
      <c r="C68" s="282">
        <v>50.2</v>
      </c>
      <c r="D68" s="282">
        <v>92.2</v>
      </c>
      <c r="E68" s="282">
        <v>92.2</v>
      </c>
      <c r="F68" s="283">
        <f t="shared" si="6"/>
        <v>100</v>
      </c>
      <c r="G68" s="283">
        <f t="shared" si="7"/>
        <v>0</v>
      </c>
      <c r="H68" s="284">
        <f t="shared" si="8"/>
        <v>183.66533864541833</v>
      </c>
      <c r="I68" s="241"/>
      <c r="J68" s="243"/>
    </row>
    <row r="69" spans="1:10" s="123" customFormat="1" ht="119.25" customHeight="1" hidden="1">
      <c r="A69" s="226" t="s">
        <v>148</v>
      </c>
      <c r="B69" s="227" t="s">
        <v>144</v>
      </c>
      <c r="C69" s="282"/>
      <c r="D69" s="282"/>
      <c r="E69" s="282"/>
      <c r="F69" s="283" t="e">
        <f t="shared" si="6"/>
        <v>#DIV/0!</v>
      </c>
      <c r="G69" s="283">
        <f t="shared" si="7"/>
        <v>0</v>
      </c>
      <c r="H69" s="284" t="e">
        <f t="shared" si="8"/>
        <v>#DIV/0!</v>
      </c>
      <c r="I69" s="241"/>
      <c r="J69" s="243"/>
    </row>
    <row r="70" spans="1:10" s="123" customFormat="1" ht="62.25" customHeight="1" hidden="1">
      <c r="A70" s="226" t="s">
        <v>260</v>
      </c>
      <c r="B70" s="227" t="s">
        <v>170</v>
      </c>
      <c r="C70" s="282"/>
      <c r="D70" s="282"/>
      <c r="E70" s="282"/>
      <c r="F70" s="283"/>
      <c r="G70" s="283"/>
      <c r="H70" s="284" t="e">
        <f t="shared" si="8"/>
        <v>#DIV/0!</v>
      </c>
      <c r="I70" s="241"/>
      <c r="J70" s="243"/>
    </row>
    <row r="71" spans="1:10" s="123" customFormat="1" ht="77.25" customHeight="1" hidden="1">
      <c r="A71" s="226" t="s">
        <v>258</v>
      </c>
      <c r="B71" s="227" t="s">
        <v>172</v>
      </c>
      <c r="C71" s="282"/>
      <c r="D71" s="282"/>
      <c r="E71" s="282"/>
      <c r="F71" s="283" t="e">
        <f>E71/D71*100</f>
        <v>#DIV/0!</v>
      </c>
      <c r="G71" s="283">
        <f>E71-D71</f>
        <v>0</v>
      </c>
      <c r="H71" s="284" t="e">
        <f t="shared" si="8"/>
        <v>#DIV/0!</v>
      </c>
      <c r="I71" s="241"/>
      <c r="J71" s="243"/>
    </row>
    <row r="72" spans="1:10" s="123" customFormat="1" ht="0.75" customHeight="1" hidden="1">
      <c r="A72" s="226" t="s">
        <v>259</v>
      </c>
      <c r="B72" s="227" t="s">
        <v>171</v>
      </c>
      <c r="C72" s="282"/>
      <c r="D72" s="282"/>
      <c r="E72" s="282"/>
      <c r="F72" s="283"/>
      <c r="G72" s="283"/>
      <c r="H72" s="284" t="e">
        <f t="shared" si="8"/>
        <v>#DIV/0!</v>
      </c>
      <c r="I72" s="241"/>
      <c r="J72" s="243"/>
    </row>
    <row r="73" spans="1:10" s="123" customFormat="1" ht="61.5" customHeight="1" hidden="1">
      <c r="A73" s="226" t="s">
        <v>260</v>
      </c>
      <c r="B73" s="227" t="s">
        <v>170</v>
      </c>
      <c r="C73" s="282"/>
      <c r="D73" s="282"/>
      <c r="E73" s="282"/>
      <c r="F73" s="283" t="e">
        <f>E73/D73*100</f>
        <v>#DIV/0!</v>
      </c>
      <c r="G73" s="283">
        <f>E73-D73</f>
        <v>0</v>
      </c>
      <c r="H73" s="284" t="e">
        <f t="shared" si="8"/>
        <v>#DIV/0!</v>
      </c>
      <c r="I73" s="241"/>
      <c r="J73" s="243"/>
    </row>
    <row r="74" spans="1:13" s="121" customFormat="1" ht="96.75" customHeight="1" hidden="1">
      <c r="A74" s="225" t="s">
        <v>261</v>
      </c>
      <c r="B74" s="224" t="s">
        <v>135</v>
      </c>
      <c r="C74" s="282"/>
      <c r="D74" s="282"/>
      <c r="E74" s="282"/>
      <c r="F74" s="283"/>
      <c r="G74" s="283"/>
      <c r="H74" s="284" t="e">
        <f t="shared" si="8"/>
        <v>#DIV/0!</v>
      </c>
      <c r="I74" s="241"/>
      <c r="J74" s="246"/>
      <c r="K74" s="128"/>
      <c r="L74" s="132"/>
      <c r="M74" s="129"/>
    </row>
    <row r="75" spans="1:11" s="123" customFormat="1" ht="1.5" customHeight="1" hidden="1">
      <c r="A75" s="226" t="s">
        <v>285</v>
      </c>
      <c r="B75" s="227" t="s">
        <v>135</v>
      </c>
      <c r="C75" s="282"/>
      <c r="D75" s="282"/>
      <c r="E75" s="282"/>
      <c r="F75" s="283"/>
      <c r="G75" s="283"/>
      <c r="H75" s="284" t="e">
        <f t="shared" si="8"/>
        <v>#DIV/0!</v>
      </c>
      <c r="I75" s="241" t="s">
        <v>416</v>
      </c>
      <c r="J75" s="242"/>
      <c r="K75" s="242"/>
    </row>
    <row r="76" spans="1:11" s="123" customFormat="1" ht="78" customHeight="1" hidden="1">
      <c r="A76" s="226" t="s">
        <v>362</v>
      </c>
      <c r="B76" s="227" t="s">
        <v>135</v>
      </c>
      <c r="C76" s="303"/>
      <c r="D76" s="282"/>
      <c r="E76" s="282"/>
      <c r="F76" s="283"/>
      <c r="G76" s="283"/>
      <c r="H76" s="284" t="e">
        <f t="shared" si="8"/>
        <v>#DIV/0!</v>
      </c>
      <c r="I76" s="241" t="s">
        <v>423</v>
      </c>
      <c r="J76" s="242"/>
      <c r="K76" s="242"/>
    </row>
    <row r="77" spans="1:11" s="123" customFormat="1" ht="78.75" customHeight="1" hidden="1">
      <c r="A77" s="226" t="s">
        <v>283</v>
      </c>
      <c r="B77" s="227" t="s">
        <v>135</v>
      </c>
      <c r="C77" s="303"/>
      <c r="D77" s="282"/>
      <c r="E77" s="282"/>
      <c r="F77" s="283"/>
      <c r="G77" s="283"/>
      <c r="H77" s="284" t="e">
        <f t="shared" si="8"/>
        <v>#DIV/0!</v>
      </c>
      <c r="I77" s="241" t="s">
        <v>421</v>
      </c>
      <c r="J77" s="242"/>
      <c r="K77" s="242"/>
    </row>
    <row r="78" spans="1:11" s="123" customFormat="1" ht="81.75" customHeight="1" hidden="1">
      <c r="A78" s="226" t="s">
        <v>124</v>
      </c>
      <c r="B78" s="227" t="s">
        <v>135</v>
      </c>
      <c r="C78" s="282"/>
      <c r="D78" s="282"/>
      <c r="E78" s="282"/>
      <c r="F78" s="283" t="e">
        <f>E78/D78*100</f>
        <v>#DIV/0!</v>
      </c>
      <c r="G78" s="283">
        <f>E78-D78</f>
        <v>0</v>
      </c>
      <c r="H78" s="284" t="e">
        <f t="shared" si="8"/>
        <v>#DIV/0!</v>
      </c>
      <c r="I78" s="241"/>
      <c r="J78" s="242"/>
      <c r="K78" s="242"/>
    </row>
    <row r="79" spans="1:11" s="123" customFormat="1" ht="99" customHeight="1" hidden="1">
      <c r="A79" s="230" t="s">
        <v>411</v>
      </c>
      <c r="B79" s="227" t="s">
        <v>135</v>
      </c>
      <c r="C79" s="282"/>
      <c r="D79" s="282"/>
      <c r="E79" s="282"/>
      <c r="F79" s="283"/>
      <c r="G79" s="283"/>
      <c r="H79" s="284" t="e">
        <f t="shared" si="8"/>
        <v>#DIV/0!</v>
      </c>
      <c r="I79" s="241" t="s">
        <v>422</v>
      </c>
      <c r="J79" s="242"/>
      <c r="K79" s="242"/>
    </row>
    <row r="80" spans="1:11" s="123" customFormat="1" ht="102" customHeight="1" hidden="1">
      <c r="A80" s="226" t="s">
        <v>277</v>
      </c>
      <c r="B80" s="227" t="s">
        <v>135</v>
      </c>
      <c r="C80" s="282"/>
      <c r="D80" s="282"/>
      <c r="E80" s="282"/>
      <c r="F80" s="283"/>
      <c r="G80" s="283"/>
      <c r="H80" s="284" t="e">
        <f t="shared" si="8"/>
        <v>#DIV/0!</v>
      </c>
      <c r="I80" s="241" t="s">
        <v>417</v>
      </c>
      <c r="J80" s="242"/>
      <c r="K80" s="242"/>
    </row>
    <row r="81" spans="1:11" s="123" customFormat="1" ht="1.5" customHeight="1" hidden="1">
      <c r="A81" s="226" t="s">
        <v>279</v>
      </c>
      <c r="B81" s="227" t="s">
        <v>135</v>
      </c>
      <c r="C81" s="282"/>
      <c r="D81" s="282"/>
      <c r="E81" s="282"/>
      <c r="F81" s="283"/>
      <c r="G81" s="283"/>
      <c r="H81" s="284" t="e">
        <f t="shared" si="8"/>
        <v>#DIV/0!</v>
      </c>
      <c r="I81" s="241" t="s">
        <v>418</v>
      </c>
      <c r="J81" s="242"/>
      <c r="K81" s="242"/>
    </row>
    <row r="82" spans="1:11" s="123" customFormat="1" ht="96.75" customHeight="1" hidden="1">
      <c r="A82" s="226" t="s">
        <v>125</v>
      </c>
      <c r="B82" s="227" t="s">
        <v>135</v>
      </c>
      <c r="C82" s="283"/>
      <c r="D82" s="282"/>
      <c r="E82" s="282"/>
      <c r="F82" s="283" t="e">
        <f>E82/D82*100</f>
        <v>#DIV/0!</v>
      </c>
      <c r="G82" s="283">
        <f>E82-D82</f>
        <v>0</v>
      </c>
      <c r="H82" s="284" t="e">
        <f t="shared" si="8"/>
        <v>#DIV/0!</v>
      </c>
      <c r="I82" s="241"/>
      <c r="J82" s="242"/>
      <c r="K82" s="242"/>
    </row>
    <row r="83" spans="1:11" s="123" customFormat="1" ht="17.25" customHeight="1" hidden="1">
      <c r="A83" s="226" t="s">
        <v>363</v>
      </c>
      <c r="B83" s="227" t="s">
        <v>135</v>
      </c>
      <c r="C83" s="282"/>
      <c r="D83" s="282"/>
      <c r="E83" s="282"/>
      <c r="F83" s="283"/>
      <c r="G83" s="283"/>
      <c r="H83" s="284" t="e">
        <f t="shared" si="8"/>
        <v>#DIV/0!</v>
      </c>
      <c r="I83" s="241" t="s">
        <v>420</v>
      </c>
      <c r="J83" s="242"/>
      <c r="K83" s="242"/>
    </row>
    <row r="84" spans="1:11" s="123" customFormat="1" ht="79.5" customHeight="1" hidden="1">
      <c r="A84" s="230" t="s">
        <v>281</v>
      </c>
      <c r="B84" s="227" t="s">
        <v>135</v>
      </c>
      <c r="C84" s="303"/>
      <c r="D84" s="282"/>
      <c r="E84" s="282"/>
      <c r="F84" s="283"/>
      <c r="G84" s="283"/>
      <c r="H84" s="284" t="e">
        <f t="shared" si="8"/>
        <v>#DIV/0!</v>
      </c>
      <c r="I84" s="241" t="s">
        <v>419</v>
      </c>
      <c r="J84" s="242"/>
      <c r="K84" s="242"/>
    </row>
    <row r="85" spans="1:11" s="123" customFormat="1" ht="114" customHeight="1" hidden="1">
      <c r="A85" s="226" t="s">
        <v>280</v>
      </c>
      <c r="B85" s="227" t="s">
        <v>135</v>
      </c>
      <c r="C85" s="303"/>
      <c r="D85" s="282"/>
      <c r="E85" s="282"/>
      <c r="F85" s="283"/>
      <c r="G85" s="283"/>
      <c r="H85" s="284" t="e">
        <f t="shared" si="8"/>
        <v>#DIV/0!</v>
      </c>
      <c r="I85" s="241" t="s">
        <v>425</v>
      </c>
      <c r="J85" s="242"/>
      <c r="K85" s="242"/>
    </row>
    <row r="86" spans="1:11" s="123" customFormat="1" ht="78.75" customHeight="1" hidden="1">
      <c r="A86" s="226" t="s">
        <v>286</v>
      </c>
      <c r="B86" s="227" t="s">
        <v>135</v>
      </c>
      <c r="C86" s="282"/>
      <c r="D86" s="282"/>
      <c r="E86" s="282"/>
      <c r="F86" s="283"/>
      <c r="G86" s="283"/>
      <c r="H86" s="284" t="e">
        <f t="shared" si="8"/>
        <v>#DIV/0!</v>
      </c>
      <c r="I86" s="241" t="s">
        <v>414</v>
      </c>
      <c r="J86" s="242"/>
      <c r="K86" s="242"/>
    </row>
    <row r="87" spans="1:11" s="123" customFormat="1" ht="60.75" customHeight="1" hidden="1">
      <c r="A87" s="226" t="s">
        <v>274</v>
      </c>
      <c r="B87" s="227" t="s">
        <v>135</v>
      </c>
      <c r="C87" s="283"/>
      <c r="D87" s="282"/>
      <c r="E87" s="282"/>
      <c r="F87" s="283" t="e">
        <f>E87/D87*100</f>
        <v>#DIV/0!</v>
      </c>
      <c r="G87" s="283">
        <f>E87-D87</f>
        <v>0</v>
      </c>
      <c r="H87" s="284" t="e">
        <f t="shared" si="8"/>
        <v>#DIV/0!</v>
      </c>
      <c r="I87" s="241"/>
      <c r="J87" s="242"/>
      <c r="K87" s="242"/>
    </row>
    <row r="88" spans="1:11" s="123" customFormat="1" ht="0.75" customHeight="1" hidden="1">
      <c r="A88" s="226" t="s">
        <v>289</v>
      </c>
      <c r="B88" s="227" t="s">
        <v>135</v>
      </c>
      <c r="C88" s="282"/>
      <c r="D88" s="282"/>
      <c r="E88" s="282"/>
      <c r="F88" s="283"/>
      <c r="G88" s="283"/>
      <c r="H88" s="284" t="e">
        <f t="shared" si="8"/>
        <v>#DIV/0!</v>
      </c>
      <c r="I88" s="241" t="s">
        <v>426</v>
      </c>
      <c r="J88" s="242"/>
      <c r="K88" s="242"/>
    </row>
    <row r="89" spans="1:11" s="123" customFormat="1" ht="43.5" customHeight="1" hidden="1">
      <c r="A89" s="226" t="s">
        <v>290</v>
      </c>
      <c r="B89" s="227" t="s">
        <v>135</v>
      </c>
      <c r="C89" s="282"/>
      <c r="D89" s="282"/>
      <c r="E89" s="282"/>
      <c r="F89" s="283"/>
      <c r="G89" s="283"/>
      <c r="H89" s="284" t="e">
        <f t="shared" si="8"/>
        <v>#DIV/0!</v>
      </c>
      <c r="I89" s="241"/>
      <c r="J89" s="242"/>
      <c r="K89" s="242"/>
    </row>
    <row r="90" spans="1:11" s="123" customFormat="1" ht="39.75" customHeight="1" hidden="1">
      <c r="A90" s="226" t="s">
        <v>276</v>
      </c>
      <c r="B90" s="227" t="s">
        <v>135</v>
      </c>
      <c r="C90" s="282"/>
      <c r="D90" s="282"/>
      <c r="E90" s="282"/>
      <c r="F90" s="283"/>
      <c r="G90" s="283"/>
      <c r="H90" s="284" t="e">
        <f t="shared" si="8"/>
        <v>#DIV/0!</v>
      </c>
      <c r="I90" s="241" t="s">
        <v>415</v>
      </c>
      <c r="J90" s="242"/>
      <c r="K90" s="242"/>
    </row>
    <row r="91" spans="1:11" s="123" customFormat="1" ht="156" customHeight="1" hidden="1">
      <c r="A91" s="226" t="s">
        <v>284</v>
      </c>
      <c r="B91" s="227" t="s">
        <v>135</v>
      </c>
      <c r="C91" s="282"/>
      <c r="D91" s="282"/>
      <c r="E91" s="282"/>
      <c r="F91" s="283"/>
      <c r="G91" s="283"/>
      <c r="H91" s="284" t="e">
        <f t="shared" si="8"/>
        <v>#DIV/0!</v>
      </c>
      <c r="I91" s="241" t="s">
        <v>424</v>
      </c>
      <c r="J91" s="242"/>
      <c r="K91" s="242"/>
    </row>
    <row r="92" spans="1:11" s="123" customFormat="1" ht="96.75" customHeight="1" hidden="1">
      <c r="A92" s="262" t="s">
        <v>275</v>
      </c>
      <c r="B92" s="227" t="s">
        <v>135</v>
      </c>
      <c r="C92" s="282"/>
      <c r="D92" s="282"/>
      <c r="E92" s="282"/>
      <c r="F92" s="283"/>
      <c r="G92" s="283"/>
      <c r="H92" s="284" t="e">
        <f t="shared" si="8"/>
        <v>#DIV/0!</v>
      </c>
      <c r="I92" s="241" t="s">
        <v>427</v>
      </c>
      <c r="J92" s="242"/>
      <c r="K92" s="242"/>
    </row>
    <row r="93" spans="1:11" s="123" customFormat="1" ht="76.5" customHeight="1" hidden="1">
      <c r="A93" s="264" t="s">
        <v>0</v>
      </c>
      <c r="B93" s="227" t="s">
        <v>135</v>
      </c>
      <c r="C93" s="282"/>
      <c r="D93" s="282"/>
      <c r="E93" s="282"/>
      <c r="F93" s="283"/>
      <c r="G93" s="283"/>
      <c r="H93" s="284" t="e">
        <f t="shared" si="8"/>
        <v>#DIV/0!</v>
      </c>
      <c r="I93" s="241" t="s">
        <v>12</v>
      </c>
      <c r="J93" s="243"/>
      <c r="K93" s="133"/>
    </row>
    <row r="94" spans="1:11" s="123" customFormat="1" ht="0.75" customHeight="1" hidden="1">
      <c r="A94" s="265" t="s">
        <v>1</v>
      </c>
      <c r="B94" s="227" t="s">
        <v>135</v>
      </c>
      <c r="C94" s="282"/>
      <c r="D94" s="282"/>
      <c r="E94" s="282"/>
      <c r="F94" s="283"/>
      <c r="G94" s="283"/>
      <c r="H94" s="284" t="e">
        <f t="shared" si="8"/>
        <v>#DIV/0!</v>
      </c>
      <c r="I94" s="241" t="s">
        <v>13</v>
      </c>
      <c r="J94" s="243"/>
      <c r="K94" s="133"/>
    </row>
    <row r="95" spans="1:11" s="123" customFormat="1" ht="99" customHeight="1" hidden="1">
      <c r="A95" s="263" t="s">
        <v>262</v>
      </c>
      <c r="B95" s="227" t="s">
        <v>168</v>
      </c>
      <c r="C95" s="282"/>
      <c r="D95" s="282"/>
      <c r="E95" s="282"/>
      <c r="F95" s="283"/>
      <c r="G95" s="283"/>
      <c r="H95" s="284" t="e">
        <f t="shared" si="8"/>
        <v>#DIV/0!</v>
      </c>
      <c r="I95" s="241"/>
      <c r="J95" s="243"/>
      <c r="K95" s="133"/>
    </row>
    <row r="96" spans="1:11" s="123" customFormat="1" ht="49.5" customHeight="1" hidden="1">
      <c r="A96" s="226" t="s">
        <v>263</v>
      </c>
      <c r="B96" s="227" t="s">
        <v>167</v>
      </c>
      <c r="C96" s="282"/>
      <c r="D96" s="282"/>
      <c r="E96" s="282"/>
      <c r="F96" s="283"/>
      <c r="G96" s="283"/>
      <c r="H96" s="284" t="e">
        <f t="shared" si="8"/>
        <v>#DIV/0!</v>
      </c>
      <c r="I96" s="241"/>
      <c r="J96" s="243"/>
      <c r="K96" s="133"/>
    </row>
    <row r="97" spans="1:11" s="123" customFormat="1" ht="42" customHeight="1" hidden="1">
      <c r="A97" s="226" t="s">
        <v>264</v>
      </c>
      <c r="B97" s="227" t="s">
        <v>169</v>
      </c>
      <c r="C97" s="283"/>
      <c r="D97" s="282"/>
      <c r="E97" s="282"/>
      <c r="F97" s="283" t="e">
        <f>E97/D97*100</f>
        <v>#DIV/0!</v>
      </c>
      <c r="G97" s="283">
        <f>E97-D97</f>
        <v>0</v>
      </c>
      <c r="H97" s="284" t="e">
        <f t="shared" si="8"/>
        <v>#DIV/0!</v>
      </c>
      <c r="I97" s="241"/>
      <c r="J97" s="243"/>
      <c r="K97" s="133"/>
    </row>
    <row r="98" spans="1:11" s="123" customFormat="1" ht="117" customHeight="1" hidden="1">
      <c r="A98" s="226" t="s">
        <v>148</v>
      </c>
      <c r="B98" s="227" t="s">
        <v>144</v>
      </c>
      <c r="C98" s="282"/>
      <c r="D98" s="282"/>
      <c r="E98" s="282"/>
      <c r="F98" s="283" t="e">
        <f>E98/D98*100</f>
        <v>#DIV/0!</v>
      </c>
      <c r="G98" s="283">
        <f>E98-D98</f>
        <v>0</v>
      </c>
      <c r="H98" s="284" t="e">
        <f t="shared" si="8"/>
        <v>#DIV/0!</v>
      </c>
      <c r="I98" s="241"/>
      <c r="J98" s="243"/>
      <c r="K98" s="133"/>
    </row>
    <row r="99" spans="1:11" s="123" customFormat="1" ht="4.5" customHeight="1" hidden="1">
      <c r="A99" s="262" t="s">
        <v>350</v>
      </c>
      <c r="B99" s="227" t="s">
        <v>351</v>
      </c>
      <c r="C99" s="282"/>
      <c r="D99" s="282"/>
      <c r="E99" s="282"/>
      <c r="F99" s="283"/>
      <c r="G99" s="283"/>
      <c r="H99" s="284" t="e">
        <f t="shared" si="8"/>
        <v>#DIV/0!</v>
      </c>
      <c r="I99" s="241"/>
      <c r="J99" s="243"/>
      <c r="K99" s="133"/>
    </row>
    <row r="100" spans="1:11" s="123" customFormat="1" ht="73.5" customHeight="1" hidden="1">
      <c r="A100" s="287" t="s">
        <v>3</v>
      </c>
      <c r="B100" s="261" t="s">
        <v>2</v>
      </c>
      <c r="C100" s="283"/>
      <c r="D100" s="282"/>
      <c r="E100" s="282"/>
      <c r="F100" s="283"/>
      <c r="G100" s="283"/>
      <c r="H100" s="284" t="e">
        <f t="shared" si="8"/>
        <v>#DIV/0!</v>
      </c>
      <c r="I100" s="241"/>
      <c r="J100" s="243"/>
      <c r="K100" s="133"/>
    </row>
    <row r="101" spans="1:12" s="123" customFormat="1" ht="150" customHeight="1" hidden="1">
      <c r="A101" s="266" t="s">
        <v>358</v>
      </c>
      <c r="B101" s="227" t="s">
        <v>357</v>
      </c>
      <c r="C101" s="282"/>
      <c r="D101" s="282"/>
      <c r="E101" s="282"/>
      <c r="F101" s="283"/>
      <c r="G101" s="283"/>
      <c r="H101" s="284" t="e">
        <f t="shared" si="8"/>
        <v>#DIV/0!</v>
      </c>
      <c r="I101" s="241"/>
      <c r="J101" s="243"/>
      <c r="K101" s="130"/>
      <c r="L101" s="131"/>
    </row>
    <row r="102" spans="1:12" s="123" customFormat="1" ht="45.75" customHeight="1" hidden="1">
      <c r="A102" s="264" t="s">
        <v>4</v>
      </c>
      <c r="B102" s="261" t="s">
        <v>5</v>
      </c>
      <c r="C102" s="282"/>
      <c r="D102" s="282"/>
      <c r="E102" s="282"/>
      <c r="F102" s="283"/>
      <c r="G102" s="283"/>
      <c r="H102" s="284" t="e">
        <f t="shared" si="8"/>
        <v>#DIV/0!</v>
      </c>
      <c r="I102" s="241"/>
      <c r="J102" s="243"/>
      <c r="K102" s="130"/>
      <c r="L102" s="131"/>
    </row>
    <row r="103" spans="1:11" s="121" customFormat="1" ht="47.25" customHeight="1">
      <c r="A103" s="267" t="s">
        <v>138</v>
      </c>
      <c r="B103" s="224" t="s">
        <v>136</v>
      </c>
      <c r="C103" s="307">
        <f>C106+C111</f>
        <v>857.7</v>
      </c>
      <c r="D103" s="307">
        <f>D106+D111+D118+D119</f>
        <v>1142.5</v>
      </c>
      <c r="E103" s="307">
        <f>E106+E111+E119+E118</f>
        <v>997.6</v>
      </c>
      <c r="F103" s="308">
        <f>E103/D103*100</f>
        <v>87.31728665207878</v>
      </c>
      <c r="G103" s="308">
        <f>E103-D103</f>
        <v>-144.89999999999998</v>
      </c>
      <c r="H103" s="328"/>
      <c r="I103" s="241"/>
      <c r="J103" s="243"/>
      <c r="K103" s="134"/>
    </row>
    <row r="104" spans="1:11" s="123" customFormat="1" ht="92.25" customHeight="1" hidden="1">
      <c r="A104" s="226" t="s">
        <v>195</v>
      </c>
      <c r="B104" s="227" t="s">
        <v>166</v>
      </c>
      <c r="C104" s="282"/>
      <c r="D104" s="282"/>
      <c r="E104" s="282"/>
      <c r="F104" s="283" t="e">
        <f>E104/D104*100</f>
        <v>#DIV/0!</v>
      </c>
      <c r="G104" s="283">
        <f>E104-D104</f>
        <v>0</v>
      </c>
      <c r="H104" s="284" t="e">
        <f t="shared" si="8"/>
        <v>#DIV/0!</v>
      </c>
      <c r="I104" s="241"/>
      <c r="J104" s="243"/>
      <c r="K104" s="133"/>
    </row>
    <row r="105" spans="1:11" s="123" customFormat="1" ht="38.25" customHeight="1" hidden="1">
      <c r="A105" s="226" t="s">
        <v>265</v>
      </c>
      <c r="B105" s="227" t="s">
        <v>165</v>
      </c>
      <c r="C105" s="283"/>
      <c r="D105" s="282"/>
      <c r="E105" s="282"/>
      <c r="F105" s="283" t="e">
        <f>E105/D105*100</f>
        <v>#DIV/0!</v>
      </c>
      <c r="G105" s="283">
        <f>E105-D105</f>
        <v>0</v>
      </c>
      <c r="H105" s="284" t="e">
        <f t="shared" si="8"/>
        <v>#DIV/0!</v>
      </c>
      <c r="I105" s="241"/>
      <c r="J105" s="243"/>
      <c r="K105" s="133"/>
    </row>
    <row r="106" spans="1:11" s="123" customFormat="1" ht="180" customHeight="1">
      <c r="A106" s="226" t="s">
        <v>23</v>
      </c>
      <c r="B106" s="227" t="s">
        <v>441</v>
      </c>
      <c r="C106" s="312">
        <v>857.7</v>
      </c>
      <c r="D106" s="312">
        <v>893.4</v>
      </c>
      <c r="E106" s="312">
        <v>748.5</v>
      </c>
      <c r="F106" s="313">
        <f>E106/D106*100</f>
        <v>83.78106111484217</v>
      </c>
      <c r="G106" s="313">
        <f aca="true" t="shared" si="9" ref="G106:G119">E106-D106</f>
        <v>-144.89999999999998</v>
      </c>
      <c r="H106" s="284">
        <f>E106/C106*100</f>
        <v>87.26827562084645</v>
      </c>
      <c r="I106" s="241"/>
      <c r="J106" s="243"/>
      <c r="K106" s="133"/>
    </row>
    <row r="107" spans="1:11" s="123" customFormat="1" ht="118.5" customHeight="1" hidden="1">
      <c r="A107" s="226" t="s">
        <v>195</v>
      </c>
      <c r="B107" s="227" t="s">
        <v>166</v>
      </c>
      <c r="C107" s="283"/>
      <c r="D107" s="282"/>
      <c r="E107" s="282"/>
      <c r="F107" s="313" t="e">
        <f aca="true" t="shared" si="10" ref="F107:F118">E107/D107*100</f>
        <v>#DIV/0!</v>
      </c>
      <c r="G107" s="313">
        <f t="shared" si="9"/>
        <v>0</v>
      </c>
      <c r="H107" s="284" t="e">
        <f aca="true" t="shared" si="11" ref="H107:H113">E107/C107*100</f>
        <v>#DIV/0!</v>
      </c>
      <c r="I107" s="241"/>
      <c r="J107" s="243"/>
      <c r="K107" s="133"/>
    </row>
    <row r="108" spans="1:11" s="123" customFormat="1" ht="137.25" customHeight="1" hidden="1">
      <c r="A108" s="226" t="s">
        <v>269</v>
      </c>
      <c r="B108" s="227" t="s">
        <v>163</v>
      </c>
      <c r="C108" s="283"/>
      <c r="D108" s="282"/>
      <c r="E108" s="282"/>
      <c r="F108" s="313" t="e">
        <f t="shared" si="10"/>
        <v>#DIV/0!</v>
      </c>
      <c r="G108" s="313">
        <f t="shared" si="9"/>
        <v>0</v>
      </c>
      <c r="H108" s="284" t="e">
        <f t="shared" si="11"/>
        <v>#DIV/0!</v>
      </c>
      <c r="I108" s="241"/>
      <c r="J108" s="243"/>
      <c r="K108" s="133"/>
    </row>
    <row r="109" spans="1:11" s="123" customFormat="1" ht="154.5" customHeight="1" hidden="1">
      <c r="A109" s="226" t="s">
        <v>157</v>
      </c>
      <c r="B109" s="227" t="s">
        <v>154</v>
      </c>
      <c r="C109" s="282"/>
      <c r="D109" s="282"/>
      <c r="E109" s="282"/>
      <c r="F109" s="313" t="e">
        <f t="shared" si="10"/>
        <v>#DIV/0!</v>
      </c>
      <c r="G109" s="313">
        <f t="shared" si="9"/>
        <v>0</v>
      </c>
      <c r="H109" s="284" t="e">
        <f t="shared" si="11"/>
        <v>#DIV/0!</v>
      </c>
      <c r="I109" s="241"/>
      <c r="J109" s="243"/>
      <c r="K109" s="133"/>
    </row>
    <row r="110" spans="1:11" s="123" customFormat="1" ht="0.75" customHeight="1" hidden="1">
      <c r="A110" s="226" t="s">
        <v>388</v>
      </c>
      <c r="B110" s="227" t="s">
        <v>387</v>
      </c>
      <c r="C110" s="282"/>
      <c r="D110" s="282">
        <v>0</v>
      </c>
      <c r="E110" s="282">
        <v>0</v>
      </c>
      <c r="F110" s="313" t="e">
        <f t="shared" si="10"/>
        <v>#DIV/0!</v>
      </c>
      <c r="G110" s="313">
        <f t="shared" si="9"/>
        <v>0</v>
      </c>
      <c r="H110" s="284" t="e">
        <f t="shared" si="11"/>
        <v>#DIV/0!</v>
      </c>
      <c r="I110" s="241"/>
      <c r="J110" s="243"/>
      <c r="K110" s="133"/>
    </row>
    <row r="111" spans="1:11" s="123" customFormat="1" ht="89.25" customHeight="1" hidden="1">
      <c r="A111" s="226" t="s">
        <v>413</v>
      </c>
      <c r="B111" s="227" t="s">
        <v>412</v>
      </c>
      <c r="C111" s="282">
        <v>0</v>
      </c>
      <c r="D111" s="282">
        <v>0</v>
      </c>
      <c r="E111" s="282">
        <v>0</v>
      </c>
      <c r="F111" s="313" t="e">
        <f t="shared" si="10"/>
        <v>#DIV/0!</v>
      </c>
      <c r="G111" s="313">
        <f t="shared" si="9"/>
        <v>0</v>
      </c>
      <c r="H111" s="284"/>
      <c r="I111" s="241"/>
      <c r="J111" s="243"/>
      <c r="K111" s="133"/>
    </row>
    <row r="112" spans="1:11" s="121" customFormat="1" ht="0.75" customHeight="1" hidden="1">
      <c r="A112" s="225" t="s">
        <v>139</v>
      </c>
      <c r="B112" s="224" t="s">
        <v>137</v>
      </c>
      <c r="C112" s="326">
        <f>C113</f>
        <v>24.7</v>
      </c>
      <c r="D112" s="326">
        <f>D113</f>
        <v>0</v>
      </c>
      <c r="E112" s="326">
        <f>E113</f>
        <v>0</v>
      </c>
      <c r="F112" s="313" t="e">
        <f t="shared" si="10"/>
        <v>#DIV/0!</v>
      </c>
      <c r="G112" s="313">
        <f t="shared" si="9"/>
        <v>0</v>
      </c>
      <c r="H112" s="284"/>
      <c r="I112" s="241"/>
      <c r="J112" s="243"/>
      <c r="K112" s="128"/>
    </row>
    <row r="113" spans="1:10" s="123" customFormat="1" ht="19.5" customHeight="1" hidden="1">
      <c r="A113" s="226" t="s">
        <v>270</v>
      </c>
      <c r="B113" s="227" t="s">
        <v>440</v>
      </c>
      <c r="C113" s="282">
        <v>24.7</v>
      </c>
      <c r="D113" s="282">
        <v>0</v>
      </c>
      <c r="E113" s="282">
        <v>0</v>
      </c>
      <c r="F113" s="313" t="e">
        <f t="shared" si="10"/>
        <v>#DIV/0!</v>
      </c>
      <c r="G113" s="313">
        <f t="shared" si="9"/>
        <v>0</v>
      </c>
      <c r="H113" s="284">
        <f t="shared" si="11"/>
        <v>0</v>
      </c>
      <c r="I113" s="241"/>
      <c r="J113" s="243"/>
    </row>
    <row r="114" spans="1:11" s="121" customFormat="1" ht="62.25" customHeight="1" hidden="1">
      <c r="A114" s="225" t="s">
        <v>146</v>
      </c>
      <c r="B114" s="224" t="s">
        <v>145</v>
      </c>
      <c r="C114" s="282"/>
      <c r="D114" s="282"/>
      <c r="E114" s="282"/>
      <c r="F114" s="313" t="e">
        <f t="shared" si="10"/>
        <v>#DIV/0!</v>
      </c>
      <c r="G114" s="313">
        <f t="shared" si="9"/>
        <v>0</v>
      </c>
      <c r="H114" s="284"/>
      <c r="I114" s="241"/>
      <c r="J114" s="243"/>
      <c r="K114" s="134"/>
    </row>
    <row r="115" spans="1:11" s="123" customFormat="1" ht="20.25" customHeight="1" hidden="1" thickBot="1">
      <c r="A115" s="226" t="s">
        <v>147</v>
      </c>
      <c r="B115" s="227" t="s">
        <v>409</v>
      </c>
      <c r="C115" s="282"/>
      <c r="D115" s="282"/>
      <c r="E115" s="282"/>
      <c r="F115" s="313" t="e">
        <f t="shared" si="10"/>
        <v>#DIV/0!</v>
      </c>
      <c r="G115" s="313">
        <f t="shared" si="9"/>
        <v>0</v>
      </c>
      <c r="H115" s="284"/>
      <c r="I115" s="241"/>
      <c r="J115" s="243"/>
      <c r="K115" s="134"/>
    </row>
    <row r="116" spans="1:10" s="121" customFormat="1" ht="67.5" customHeight="1" hidden="1">
      <c r="A116" s="225" t="s">
        <v>345</v>
      </c>
      <c r="B116" s="224" t="s">
        <v>343</v>
      </c>
      <c r="C116" s="282"/>
      <c r="D116" s="282"/>
      <c r="E116" s="282"/>
      <c r="F116" s="313" t="e">
        <f t="shared" si="10"/>
        <v>#DIV/0!</v>
      </c>
      <c r="G116" s="313">
        <f t="shared" si="9"/>
        <v>0</v>
      </c>
      <c r="H116" s="284"/>
      <c r="I116" s="241"/>
      <c r="J116" s="243"/>
    </row>
    <row r="117" spans="1:11" s="121" customFormat="1" ht="132" customHeight="1" hidden="1">
      <c r="A117" s="315" t="s">
        <v>272</v>
      </c>
      <c r="B117" s="316" t="s">
        <v>161</v>
      </c>
      <c r="C117" s="317"/>
      <c r="D117" s="317"/>
      <c r="E117" s="317"/>
      <c r="F117" s="313" t="e">
        <f t="shared" si="10"/>
        <v>#DIV/0!</v>
      </c>
      <c r="G117" s="313">
        <f t="shared" si="9"/>
        <v>0</v>
      </c>
      <c r="H117" s="314"/>
      <c r="I117" s="241"/>
      <c r="J117" s="243"/>
      <c r="K117" s="128"/>
    </row>
    <row r="118" spans="1:11" s="121" customFormat="1" ht="51.75" customHeight="1" thickBot="1">
      <c r="A118" s="354" t="s">
        <v>138</v>
      </c>
      <c r="B118" s="351" t="s">
        <v>453</v>
      </c>
      <c r="C118" s="344"/>
      <c r="D118" s="353">
        <v>249.1</v>
      </c>
      <c r="E118" s="352">
        <v>249.1</v>
      </c>
      <c r="F118" s="313">
        <f t="shared" si="10"/>
        <v>100</v>
      </c>
      <c r="G118" s="313"/>
      <c r="H118" s="345"/>
      <c r="I118" s="241"/>
      <c r="J118" s="243"/>
      <c r="K118" s="128"/>
    </row>
    <row r="119" spans="1:11" s="121" customFormat="1" ht="0.75" customHeight="1" thickBot="1">
      <c r="A119" s="346" t="s">
        <v>129</v>
      </c>
      <c r="B119" s="347" t="s">
        <v>452</v>
      </c>
      <c r="C119" s="344"/>
      <c r="D119" s="344">
        <v>0</v>
      </c>
      <c r="E119" s="344">
        <v>0</v>
      </c>
      <c r="F119" s="313"/>
      <c r="G119" s="313">
        <f t="shared" si="9"/>
        <v>0</v>
      </c>
      <c r="H119" s="345"/>
      <c r="I119" s="241"/>
      <c r="J119" s="243"/>
      <c r="K119" s="128"/>
    </row>
    <row r="120" spans="1:10" s="193" customFormat="1" ht="23.25" customHeight="1" thickBot="1">
      <c r="A120" s="318" t="s">
        <v>130</v>
      </c>
      <c r="B120" s="319"/>
      <c r="C120" s="320">
        <f>C50+C51</f>
        <v>2902.74</v>
      </c>
      <c r="D120" s="320">
        <f>D51+D50</f>
        <v>4566.799999999999</v>
      </c>
      <c r="E120" s="320">
        <f>E51+E50</f>
        <v>4438.299999999999</v>
      </c>
      <c r="F120" s="321">
        <f>E120/D120*100</f>
        <v>97.18621354121048</v>
      </c>
      <c r="G120" s="321">
        <f>E120-D120</f>
        <v>-128.5</v>
      </c>
      <c r="H120" s="322">
        <f>E120/C120*100</f>
        <v>152.90036310520404</v>
      </c>
      <c r="I120" s="259"/>
      <c r="J120" s="260"/>
    </row>
    <row r="121" spans="1:8" ht="15.75">
      <c r="A121" s="292"/>
      <c r="B121" s="293"/>
      <c r="C121" s="298"/>
      <c r="D121" s="299"/>
      <c r="E121" s="288"/>
      <c r="F121" s="294"/>
      <c r="G121" s="294"/>
      <c r="H121" s="294"/>
    </row>
    <row r="122" spans="1:8" ht="15.75" hidden="1">
      <c r="A122" s="292"/>
      <c r="B122" s="293"/>
      <c r="C122" s="300"/>
      <c r="D122" s="300"/>
      <c r="E122" s="300"/>
      <c r="F122" s="294"/>
      <c r="G122" s="294"/>
      <c r="H122" s="294"/>
    </row>
    <row r="123" spans="1:8" ht="18.75">
      <c r="A123" s="295" t="s">
        <v>454</v>
      </c>
      <c r="B123" s="296"/>
      <c r="C123" s="301"/>
      <c r="D123" s="301"/>
      <c r="E123" s="301"/>
      <c r="F123" s="297"/>
      <c r="G123" s="297"/>
      <c r="H123" s="297"/>
    </row>
    <row r="124" spans="1:6" ht="18.75">
      <c r="A124" s="275" t="s">
        <v>18</v>
      </c>
      <c r="B124" s="276"/>
      <c r="C124" s="277"/>
      <c r="D124" s="371" t="s">
        <v>456</v>
      </c>
      <c r="E124" s="372"/>
      <c r="F124" s="279"/>
    </row>
    <row r="125" spans="1:6" ht="18.75">
      <c r="A125" s="275"/>
      <c r="B125" s="276"/>
      <c r="C125" s="277"/>
      <c r="D125" s="280" t="s">
        <v>14</v>
      </c>
      <c r="E125" s="281"/>
      <c r="F125" s="279"/>
    </row>
    <row r="126" spans="1:8" ht="18.75">
      <c r="A126" s="275"/>
      <c r="B126" s="276"/>
      <c r="C126" s="277"/>
      <c r="E126" s="278"/>
      <c r="F126" s="279"/>
      <c r="G126" s="279"/>
      <c r="H126" s="279"/>
    </row>
    <row r="127" spans="1:8" ht="18.75">
      <c r="A127" s="275" t="s">
        <v>298</v>
      </c>
      <c r="B127" s="276"/>
      <c r="C127" s="277"/>
      <c r="D127" s="285" t="s">
        <v>439</v>
      </c>
      <c r="F127" s="279"/>
      <c r="G127" s="277"/>
      <c r="H127" s="278"/>
    </row>
  </sheetData>
  <sheetProtection formatCells="0" formatColumns="0" formatRows="0" insertColumns="0" insertRows="0" insertHyperlinks="0" deleteColumns="0" deleteRows="0" sort="0" autoFilter="0" pivotTables="0"/>
  <mergeCells count="9">
    <mergeCell ref="C2:H6"/>
    <mergeCell ref="D124:E124"/>
    <mergeCell ref="A13:H14"/>
    <mergeCell ref="A15:A16"/>
    <mergeCell ref="B15:B16"/>
    <mergeCell ref="C15:C16"/>
    <mergeCell ref="D15:G15"/>
    <mergeCell ref="H15:H16"/>
    <mergeCell ref="C7:H11"/>
  </mergeCells>
  <printOptions/>
  <pageMargins left="0.2362204724409449" right="0.2362204724409449" top="0.7480314960629921" bottom="0.7480314960629921" header="0.31496062992125984" footer="0.31496062992125984"/>
  <pageSetup fitToHeight="0" fitToWidth="0" horizontalDpi="180" verticalDpi="18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2"/>
  <sheetViews>
    <sheetView view="pageBreakPreview" zoomScaleSheetLayoutView="100" zoomScalePageLayoutView="0" workbookViewId="0" topLeftCell="A1">
      <pane ySplit="5" topLeftCell="A180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2" customWidth="1"/>
    <col min="2" max="2" width="19.7109375" style="145" customWidth="1"/>
    <col min="3" max="9" width="10.7109375" style="136" customWidth="1"/>
    <col min="10" max="10" width="11.8515625" style="1" bestFit="1" customWidth="1"/>
    <col min="11" max="16384" width="9.140625" style="1" customWidth="1"/>
  </cols>
  <sheetData>
    <row r="1" spans="1:9" ht="26.25" customHeight="1">
      <c r="A1" s="373" t="s">
        <v>391</v>
      </c>
      <c r="B1" s="373"/>
      <c r="C1" s="373"/>
      <c r="D1" s="373"/>
      <c r="E1" s="373"/>
      <c r="F1" s="373"/>
      <c r="G1" s="373"/>
      <c r="H1" s="373"/>
      <c r="I1" s="373"/>
    </row>
    <row r="2" spans="1:9" ht="20.25" customHeight="1" thickBot="1">
      <c r="A2" s="398"/>
      <c r="B2" s="398"/>
      <c r="C2" s="398"/>
      <c r="D2" s="398"/>
      <c r="E2" s="398"/>
      <c r="F2" s="398"/>
      <c r="G2" s="398"/>
      <c r="H2" s="398"/>
      <c r="I2" s="398"/>
    </row>
    <row r="3" spans="1:10" s="117" customFormat="1" ht="12.75">
      <c r="A3" s="399" t="s">
        <v>24</v>
      </c>
      <c r="B3" s="401" t="s">
        <v>25</v>
      </c>
      <c r="C3" s="403" t="s">
        <v>390</v>
      </c>
      <c r="D3" s="403">
        <v>2014</v>
      </c>
      <c r="E3" s="403"/>
      <c r="F3" s="403"/>
      <c r="G3" s="403"/>
      <c r="H3" s="403"/>
      <c r="I3" s="405" t="s">
        <v>114</v>
      </c>
      <c r="J3" s="116"/>
    </row>
    <row r="4" spans="1:10" s="117" customFormat="1" ht="38.25">
      <c r="A4" s="400"/>
      <c r="B4" s="402"/>
      <c r="C4" s="404"/>
      <c r="D4" s="50" t="s">
        <v>295</v>
      </c>
      <c r="E4" s="50"/>
      <c r="F4" s="50" t="s">
        <v>389</v>
      </c>
      <c r="G4" s="50" t="s">
        <v>346</v>
      </c>
      <c r="H4" s="50" t="s">
        <v>313</v>
      </c>
      <c r="I4" s="406"/>
      <c r="J4" s="116"/>
    </row>
    <row r="5" spans="1:9" s="61" customFormat="1" ht="12.75">
      <c r="A5" s="155">
        <v>1</v>
      </c>
      <c r="B5" s="25">
        <v>2</v>
      </c>
      <c r="C5" s="118">
        <v>3</v>
      </c>
      <c r="D5" s="25">
        <v>4</v>
      </c>
      <c r="E5" s="25"/>
      <c r="F5" s="118">
        <v>5</v>
      </c>
      <c r="G5" s="25">
        <v>6</v>
      </c>
      <c r="H5" s="118">
        <v>7</v>
      </c>
      <c r="I5" s="156">
        <v>8</v>
      </c>
    </row>
    <row r="6" spans="1:9" s="3" customFormat="1" ht="22.5">
      <c r="A6" s="219" t="s">
        <v>204</v>
      </c>
      <c r="B6" s="119" t="s">
        <v>26</v>
      </c>
      <c r="C6" s="122"/>
      <c r="D6" s="122"/>
      <c r="E6" s="122"/>
      <c r="F6" s="122"/>
      <c r="G6" s="120"/>
      <c r="H6" s="120"/>
      <c r="I6" s="154"/>
    </row>
    <row r="7" spans="1:9" s="3" customFormat="1" ht="15" customHeight="1">
      <c r="A7" s="14" t="s">
        <v>203</v>
      </c>
      <c r="B7" s="119" t="s">
        <v>66</v>
      </c>
      <c r="C7" s="122" t="e">
        <f>C8</f>
        <v>#REF!</v>
      </c>
      <c r="D7" s="122" t="e">
        <f>D8</f>
        <v>#REF!</v>
      </c>
      <c r="E7" s="122" t="e">
        <f>E8</f>
        <v>#REF!</v>
      </c>
      <c r="F7" s="122" t="e">
        <f>F8</f>
        <v>#REF!</v>
      </c>
      <c r="G7" s="122" t="e">
        <f>F7/D7*100</f>
        <v>#REF!</v>
      </c>
      <c r="H7" s="122" t="e">
        <f>F7-D7</f>
        <v>#REF!</v>
      </c>
      <c r="I7" s="157" t="e">
        <f>F7/C7*100</f>
        <v>#REF!</v>
      </c>
    </row>
    <row r="8" spans="1:9" s="123" customFormat="1" ht="15.75" customHeight="1">
      <c r="A8" s="35" t="s">
        <v>109</v>
      </c>
      <c r="B8" s="240" t="s">
        <v>27</v>
      </c>
      <c r="C8" s="122" t="e">
        <f>C9+C10+C13+C14</f>
        <v>#REF!</v>
      </c>
      <c r="D8" s="122" t="e">
        <f>D9+D10+D13+D14</f>
        <v>#REF!</v>
      </c>
      <c r="E8" s="122" t="e">
        <f>E9+E10+E13+E14</f>
        <v>#REF!</v>
      </c>
      <c r="F8" s="122" t="e">
        <f>F9+F10+F13+F14</f>
        <v>#REF!</v>
      </c>
      <c r="G8" s="122" t="e">
        <f aca="true" t="shared" si="0" ref="G8:G76">F8/D8*100</f>
        <v>#REF!</v>
      </c>
      <c r="H8" s="122" t="e">
        <f aca="true" t="shared" si="1" ref="H8:H76">F8-D8</f>
        <v>#REF!</v>
      </c>
      <c r="I8" s="157" t="e">
        <f aca="true" t="shared" si="2" ref="I8:I73">F8/C8*100</f>
        <v>#REF!</v>
      </c>
    </row>
    <row r="9" spans="1:9" s="123" customFormat="1" ht="69" customHeight="1">
      <c r="A9" s="35" t="s">
        <v>197</v>
      </c>
      <c r="B9" s="240" t="s">
        <v>28</v>
      </c>
      <c r="C9" s="122">
        <f>'146'!C21+'147'!C9+'148'!C9+'149'!C9+'150'!C9+'151'!C9+'152'!C9+'154'!C9+'155'!C9</f>
        <v>66.8</v>
      </c>
      <c r="D9" s="122">
        <f>'146'!D21+'147'!D9+'148'!D9+'149'!D9+'150'!D9+'151'!D9+'152'!D9+'154'!D9+'155'!D9</f>
        <v>200</v>
      </c>
      <c r="E9" s="122" t="e">
        <f>'146'!#REF!+'147'!E9+'148'!E9+'149'!E9+'150'!E9+'151'!E9+'152'!E9+'154'!E9+'155'!E9</f>
        <v>#REF!</v>
      </c>
      <c r="F9" s="122">
        <f>'146'!E21+'147'!F9+'148'!F9+'149'!F9+'150'!F9+'151'!F9+'152'!F9+'154'!F9+'155'!F9</f>
        <v>203.4</v>
      </c>
      <c r="G9" s="122">
        <f t="shared" si="0"/>
        <v>101.70000000000002</v>
      </c>
      <c r="H9" s="122">
        <f t="shared" si="1"/>
        <v>3.4000000000000057</v>
      </c>
      <c r="I9" s="157">
        <f t="shared" si="2"/>
        <v>304.4910179640719</v>
      </c>
    </row>
    <row r="10" spans="1:9" s="123" customFormat="1" ht="101.25" customHeight="1">
      <c r="A10" s="158" t="s">
        <v>198</v>
      </c>
      <c r="B10" s="240" t="s">
        <v>83</v>
      </c>
      <c r="C10" s="122">
        <f>'146'!C22+'147'!C10+'148'!C10+'149'!C10+'150'!C10+'151'!C10+'152'!C10+'154'!C10+'155'!C10</f>
        <v>17.7</v>
      </c>
      <c r="D10" s="122">
        <f>'146'!D22+'147'!D10+'148'!D10+'149'!D10+'150'!D10+'151'!D10+'152'!D10+'154'!D10+'155'!D10</f>
        <v>0</v>
      </c>
      <c r="E10" s="122" t="e">
        <f>'146'!#REF!+'147'!E10+'148'!E10+'149'!E10+'150'!E10+'151'!E10+'152'!E10+'154'!E10+'155'!E10</f>
        <v>#REF!</v>
      </c>
      <c r="F10" s="122">
        <f>'146'!E22+'147'!F10+'148'!F10+'149'!F10+'150'!F10+'151'!F10+'152'!F10+'154'!F10+'155'!F10</f>
        <v>0</v>
      </c>
      <c r="G10" s="122"/>
      <c r="H10" s="122">
        <f t="shared" si="1"/>
        <v>0</v>
      </c>
      <c r="I10" s="157">
        <f t="shared" si="2"/>
        <v>0</v>
      </c>
    </row>
    <row r="11" spans="1:9" s="123" customFormat="1" ht="94.5" customHeight="1" hidden="1">
      <c r="A11" s="158" t="s">
        <v>199</v>
      </c>
      <c r="B11" s="240" t="s">
        <v>29</v>
      </c>
      <c r="C11" s="122">
        <f>'146'!C23+'147'!C11+'148'!C11+'149'!C11+'150'!C11+'151'!C11+'152'!C11+'154'!C11+'155'!C11</f>
        <v>0</v>
      </c>
      <c r="D11" s="122">
        <f>'146'!D23+'147'!D11+'148'!D11+'149'!D11+'150'!D11+'151'!D11+'152'!D11+'154'!D11+'155'!D11</f>
        <v>0</v>
      </c>
      <c r="E11" s="122" t="e">
        <f>'146'!#REF!+'147'!E11+'148'!E11+'149'!E11+'150'!E11+'151'!E11+'152'!E11+'154'!E11+'155'!E11</f>
        <v>#REF!</v>
      </c>
      <c r="F11" s="122">
        <f>'146'!E23+'147'!F11+'148'!F11+'149'!F11+'150'!F11+'151'!F11+'152'!F11+'154'!F11+'155'!F11</f>
        <v>16.4</v>
      </c>
      <c r="G11" s="122"/>
      <c r="H11" s="122">
        <f t="shared" si="1"/>
        <v>16.4</v>
      </c>
      <c r="I11" s="157" t="e">
        <f t="shared" si="2"/>
        <v>#DIV/0!</v>
      </c>
    </row>
    <row r="12" spans="1:9" s="123" customFormat="1" ht="94.5" customHeight="1" hidden="1">
      <c r="A12" s="158" t="s">
        <v>200</v>
      </c>
      <c r="B12" s="240" t="s">
        <v>30</v>
      </c>
      <c r="C12" s="122">
        <f>'146'!C24+'147'!C12+'148'!C12+'149'!C12+'150'!C12+'151'!C12+'152'!C12+'154'!C12+'155'!C12</f>
        <v>0</v>
      </c>
      <c r="D12" s="122">
        <f>'146'!D24+'147'!D12+'148'!D12+'149'!D12+'150'!D12+'151'!D12+'152'!D12+'154'!D12+'155'!D12</f>
        <v>0</v>
      </c>
      <c r="E12" s="122" t="e">
        <f>'146'!#REF!+'147'!E12+'148'!E12+'149'!E12+'150'!E12+'151'!E12+'152'!E12+'154'!E12+'155'!E12</f>
        <v>#REF!</v>
      </c>
      <c r="F12" s="122">
        <f>'146'!E24+'147'!F12+'148'!F12+'149'!F12+'150'!F12+'151'!F12+'152'!F12+'154'!F12+'155'!F12</f>
        <v>0</v>
      </c>
      <c r="G12" s="122"/>
      <c r="H12" s="122">
        <f t="shared" si="1"/>
        <v>0</v>
      </c>
      <c r="I12" s="157" t="e">
        <f t="shared" si="2"/>
        <v>#DIV/0!</v>
      </c>
    </row>
    <row r="13" spans="1:9" s="123" customFormat="1" ht="49.5" customHeight="1">
      <c r="A13" s="35" t="s">
        <v>201</v>
      </c>
      <c r="B13" s="240" t="s">
        <v>31</v>
      </c>
      <c r="C13" s="122" t="e">
        <f>'146'!#REF!+'147'!C13+'148'!C13+'149'!C13+'150'!C13+'151'!C13+'152'!C13+'154'!C13+'155'!C13</f>
        <v>#REF!</v>
      </c>
      <c r="D13" s="122" t="e">
        <f>'146'!#REF!+'147'!D13+'148'!D13+'149'!D13+'150'!D13+'151'!D13+'152'!D13+'154'!D13+'155'!D13</f>
        <v>#REF!</v>
      </c>
      <c r="E13" s="122" t="e">
        <f>'146'!#REF!+'147'!E13+'148'!E13+'149'!E13+'150'!E13+'151'!E13+'152'!E13+'154'!E13+'155'!E13</f>
        <v>#REF!</v>
      </c>
      <c r="F13" s="122" t="e">
        <f>'146'!#REF!+'147'!F13+'148'!F13+'149'!F13+'150'!F13+'151'!F13+'152'!F13+'154'!F13+'155'!F13</f>
        <v>#REF!</v>
      </c>
      <c r="G13" s="122"/>
      <c r="H13" s="122" t="e">
        <f t="shared" si="1"/>
        <v>#REF!</v>
      </c>
      <c r="I13" s="157" t="e">
        <f t="shared" si="2"/>
        <v>#REF!</v>
      </c>
    </row>
    <row r="14" spans="1:9" s="123" customFormat="1" ht="92.25" customHeight="1">
      <c r="A14" s="158" t="s">
        <v>202</v>
      </c>
      <c r="B14" s="240" t="s">
        <v>32</v>
      </c>
      <c r="C14" s="122" t="e">
        <f>'146'!#REF!+'147'!C14+'148'!C14+'149'!C14+'150'!C14+'151'!C14+'152'!C14+'154'!C14+'155'!C14</f>
        <v>#REF!</v>
      </c>
      <c r="D14" s="122" t="e">
        <f>'146'!#REF!+'147'!D14+'148'!D14+'149'!D14+'150'!D14+'151'!D14+'152'!D14+'154'!D14+'155'!D14</f>
        <v>#REF!</v>
      </c>
      <c r="E14" s="122" t="e">
        <f>'146'!#REF!+'147'!E14+'148'!E14+'149'!E14+'150'!E14+'151'!E14+'152'!E14+'154'!E14+'155'!E14</f>
        <v>#REF!</v>
      </c>
      <c r="F14" s="122" t="e">
        <f>'146'!#REF!+'147'!F14+'148'!F14+'149'!F14+'150'!F14+'151'!F14+'152'!F14+'154'!F14+'155'!F14</f>
        <v>#REF!</v>
      </c>
      <c r="G14" s="122"/>
      <c r="H14" s="122" t="e">
        <f t="shared" si="1"/>
        <v>#REF!</v>
      </c>
      <c r="I14" s="157" t="e">
        <f t="shared" si="2"/>
        <v>#REF!</v>
      </c>
    </row>
    <row r="15" spans="1:10" s="121" customFormat="1" ht="36" customHeight="1">
      <c r="A15" s="153" t="s">
        <v>84</v>
      </c>
      <c r="B15" s="124">
        <v>10300000000000000</v>
      </c>
      <c r="C15" s="122" t="e">
        <f>C16+C17+C18+C19</f>
        <v>#REF!</v>
      </c>
      <c r="D15" s="122" t="e">
        <f>D16+D17+D18+D19</f>
        <v>#REF!</v>
      </c>
      <c r="E15" s="122" t="e">
        <f>E16+E17+E18+E19</f>
        <v>#REF!</v>
      </c>
      <c r="F15" s="122" t="e">
        <f>F16+F17+F18+F19</f>
        <v>#REF!</v>
      </c>
      <c r="G15" s="122" t="e">
        <f t="shared" si="0"/>
        <v>#REF!</v>
      </c>
      <c r="H15" s="122" t="e">
        <f t="shared" si="1"/>
        <v>#REF!</v>
      </c>
      <c r="I15" s="157"/>
      <c r="J15" s="123"/>
    </row>
    <row r="16" spans="1:9" s="123" customFormat="1" ht="58.5" customHeight="1" hidden="1">
      <c r="A16" s="35" t="s">
        <v>205</v>
      </c>
      <c r="B16" s="125">
        <v>10302011010000100</v>
      </c>
      <c r="C16" s="122" t="e">
        <f>'146'!#REF!</f>
        <v>#REF!</v>
      </c>
      <c r="D16" s="122" t="e">
        <f>'146'!#REF!</f>
        <v>#REF!</v>
      </c>
      <c r="E16" s="122" t="e">
        <f>'146'!#REF!</f>
        <v>#REF!</v>
      </c>
      <c r="F16" s="122" t="e">
        <f>'146'!#REF!</f>
        <v>#REF!</v>
      </c>
      <c r="G16" s="122" t="e">
        <f t="shared" si="0"/>
        <v>#REF!</v>
      </c>
      <c r="H16" s="122" t="e">
        <f t="shared" si="1"/>
        <v>#REF!</v>
      </c>
      <c r="I16" s="157"/>
    </row>
    <row r="17" spans="1:9" s="123" customFormat="1" ht="90.75" customHeight="1" hidden="1">
      <c r="A17" s="158" t="s">
        <v>206</v>
      </c>
      <c r="B17" s="125">
        <v>10302090010000100</v>
      </c>
      <c r="C17" s="122" t="e">
        <f>'146'!#REF!</f>
        <v>#REF!</v>
      </c>
      <c r="D17" s="122" t="e">
        <f>'146'!#REF!</f>
        <v>#REF!</v>
      </c>
      <c r="E17" s="122" t="e">
        <f>'146'!#REF!</f>
        <v>#REF!</v>
      </c>
      <c r="F17" s="122" t="e">
        <f>'146'!#REF!</f>
        <v>#REF!</v>
      </c>
      <c r="G17" s="122" t="e">
        <f t="shared" si="0"/>
        <v>#REF!</v>
      </c>
      <c r="H17" s="122" t="e">
        <f t="shared" si="1"/>
        <v>#REF!</v>
      </c>
      <c r="I17" s="157"/>
    </row>
    <row r="18" spans="1:9" s="123" customFormat="1" ht="129.75" customHeight="1" hidden="1">
      <c r="A18" s="158" t="s">
        <v>207</v>
      </c>
      <c r="B18" s="125">
        <v>10302110010000100</v>
      </c>
      <c r="C18" s="122" t="e">
        <f>'146'!#REF!</f>
        <v>#REF!</v>
      </c>
      <c r="D18" s="122" t="e">
        <f>'146'!#REF!</f>
        <v>#REF!</v>
      </c>
      <c r="E18" s="122" t="e">
        <f>'146'!#REF!</f>
        <v>#REF!</v>
      </c>
      <c r="F18" s="122" t="e">
        <f>'146'!#REF!</f>
        <v>#REF!</v>
      </c>
      <c r="G18" s="122" t="e">
        <f t="shared" si="0"/>
        <v>#REF!</v>
      </c>
      <c r="H18" s="122" t="e">
        <f t="shared" si="1"/>
        <v>#REF!</v>
      </c>
      <c r="I18" s="157"/>
    </row>
    <row r="19" spans="1:9" s="123" customFormat="1" ht="67.5" customHeight="1">
      <c r="A19" s="160" t="s">
        <v>337</v>
      </c>
      <c r="B19" s="124" t="s">
        <v>336</v>
      </c>
      <c r="C19" s="122">
        <f>'147'!C19+'148'!C19+'149'!C19+'150'!C19+'151'!C19+'152'!C19+'154'!C19+'155'!C19</f>
        <v>0</v>
      </c>
      <c r="D19" s="122">
        <f>'147'!D19+'148'!D19+'149'!D19+'150'!D19+'151'!D19+'152'!D19+'154'!D19+'155'!D19</f>
        <v>0</v>
      </c>
      <c r="E19" s="122">
        <f>'147'!E19+'148'!E19+'149'!E19+'150'!E19+'151'!E19+'152'!E19+'154'!E19+'155'!E19</f>
        <v>0</v>
      </c>
      <c r="F19" s="122">
        <f>'147'!F19+'148'!F19+'149'!F19+'150'!F19+'151'!F19+'152'!F19+'154'!F19+'155'!F19</f>
        <v>0</v>
      </c>
      <c r="G19" s="122" t="e">
        <f t="shared" si="0"/>
        <v>#DIV/0!</v>
      </c>
      <c r="H19" s="122">
        <f t="shared" si="1"/>
        <v>0</v>
      </c>
      <c r="I19" s="157"/>
    </row>
    <row r="20" spans="1:9" s="123" customFormat="1" ht="37.5" customHeight="1">
      <c r="A20" s="158" t="s">
        <v>338</v>
      </c>
      <c r="B20" s="125" t="s">
        <v>332</v>
      </c>
      <c r="C20" s="122">
        <f>'147'!C20+'148'!C20+'149'!C20+'150'!C20+'151'!C20+'152'!C20+'154'!C20+'155'!C20</f>
        <v>0</v>
      </c>
      <c r="D20" s="122">
        <f>'147'!D20+'148'!D20+'149'!D20+'150'!D20+'151'!D20+'152'!D20+'154'!D20+'155'!D20</f>
        <v>0</v>
      </c>
      <c r="E20" s="122">
        <f>'147'!E20+'148'!E20+'149'!E20+'150'!E20+'151'!E20+'152'!E20+'154'!E20+'155'!E20</f>
        <v>0</v>
      </c>
      <c r="F20" s="122">
        <f>'147'!F20+'148'!F20+'149'!F20+'150'!F20+'151'!F20+'152'!F20+'154'!F20+'155'!F20</f>
        <v>0</v>
      </c>
      <c r="G20" s="122" t="e">
        <f t="shared" si="0"/>
        <v>#DIV/0!</v>
      </c>
      <c r="H20" s="122">
        <f t="shared" si="1"/>
        <v>0</v>
      </c>
      <c r="I20" s="157"/>
    </row>
    <row r="21" spans="1:9" s="123" customFormat="1" ht="45.75" customHeight="1">
      <c r="A21" s="158" t="s">
        <v>339</v>
      </c>
      <c r="B21" s="125" t="s">
        <v>333</v>
      </c>
      <c r="C21" s="122">
        <f>'147'!C21+'148'!C21+'149'!C21+'150'!C21+'151'!C21+'152'!C21+'154'!C21+'155'!C21</f>
        <v>0</v>
      </c>
      <c r="D21" s="122">
        <f>'147'!D21+'148'!D21+'149'!D21+'150'!D21+'151'!D21+'152'!D21+'154'!D21+'155'!D21</f>
        <v>0</v>
      </c>
      <c r="E21" s="122">
        <f>'147'!E21+'148'!E21+'149'!E21+'150'!E21+'151'!E21+'152'!E21+'154'!E21+'155'!E21</f>
        <v>0</v>
      </c>
      <c r="F21" s="122">
        <f>'147'!F21+'148'!F21+'149'!F21+'150'!F21+'151'!F21+'152'!F21+'154'!F21+'155'!F21</f>
        <v>0</v>
      </c>
      <c r="G21" s="122" t="e">
        <f t="shared" si="0"/>
        <v>#DIV/0!</v>
      </c>
      <c r="H21" s="122">
        <f t="shared" si="1"/>
        <v>0</v>
      </c>
      <c r="I21" s="157"/>
    </row>
    <row r="22" spans="1:9" s="123" customFormat="1" ht="48" customHeight="1">
      <c r="A22" s="158" t="s">
        <v>340</v>
      </c>
      <c r="B22" s="125" t="s">
        <v>334</v>
      </c>
      <c r="C22" s="122">
        <f>'147'!C22+'148'!C22+'149'!C22+'150'!C22+'151'!C22+'152'!C22+'154'!C22+'155'!C22</f>
        <v>0</v>
      </c>
      <c r="D22" s="122">
        <f>'147'!D22+'148'!D22+'149'!D22+'150'!D22+'151'!D22+'152'!D22+'154'!D22+'155'!D22</f>
        <v>0</v>
      </c>
      <c r="E22" s="122">
        <f>'147'!E22+'148'!E22+'149'!E22+'150'!E22+'151'!E22+'152'!E22+'154'!E22+'155'!E22</f>
        <v>0</v>
      </c>
      <c r="F22" s="122">
        <f>'147'!F22+'148'!F22+'149'!F22+'150'!F22+'151'!F22+'152'!F22+'154'!F22+'155'!F22</f>
        <v>0</v>
      </c>
      <c r="G22" s="122" t="e">
        <f t="shared" si="0"/>
        <v>#DIV/0!</v>
      </c>
      <c r="H22" s="122">
        <f t="shared" si="1"/>
        <v>0</v>
      </c>
      <c r="I22" s="157"/>
    </row>
    <row r="23" spans="1:9" s="123" customFormat="1" ht="48" customHeight="1">
      <c r="A23" s="158" t="s">
        <v>341</v>
      </c>
      <c r="B23" s="125" t="s">
        <v>335</v>
      </c>
      <c r="C23" s="122">
        <f>'147'!C23+'148'!C23+'149'!C23+'150'!C23+'151'!C23+'152'!C23+'154'!C23+'155'!C23</f>
        <v>0</v>
      </c>
      <c r="D23" s="122">
        <f>'147'!D23+'148'!D23+'149'!D23+'150'!D23+'151'!D23+'152'!D23+'154'!D23+'155'!D23</f>
        <v>0</v>
      </c>
      <c r="E23" s="122">
        <f>'147'!E23+'148'!E23+'149'!E23+'150'!E23+'151'!E23+'152'!E23+'154'!E23+'155'!E23</f>
        <v>0</v>
      </c>
      <c r="F23" s="122">
        <f>'147'!F23+'148'!F23+'149'!F23+'150'!F23+'151'!F23+'152'!F23+'154'!F23+'155'!F23</f>
        <v>0</v>
      </c>
      <c r="G23" s="122" t="e">
        <f t="shared" si="0"/>
        <v>#DIV/0!</v>
      </c>
      <c r="H23" s="122">
        <f t="shared" si="1"/>
        <v>0</v>
      </c>
      <c r="I23" s="157"/>
    </row>
    <row r="24" spans="1:10" s="121" customFormat="1" ht="15" customHeight="1">
      <c r="A24" s="153" t="s">
        <v>208</v>
      </c>
      <c r="B24" s="119" t="s">
        <v>33</v>
      </c>
      <c r="C24" s="122">
        <f>C25+C26</f>
        <v>26</v>
      </c>
      <c r="D24" s="122">
        <f>D25+D26</f>
        <v>18</v>
      </c>
      <c r="E24" s="122" t="e">
        <f>E25+E26</f>
        <v>#REF!</v>
      </c>
      <c r="F24" s="122">
        <f>F25+F26</f>
        <v>32.1</v>
      </c>
      <c r="G24" s="122">
        <f t="shared" si="0"/>
        <v>178.33333333333334</v>
      </c>
      <c r="H24" s="122">
        <f t="shared" si="1"/>
        <v>14.100000000000001</v>
      </c>
      <c r="I24" s="157">
        <f t="shared" si="2"/>
        <v>123.46153846153847</v>
      </c>
      <c r="J24" s="123"/>
    </row>
    <row r="25" spans="1:9" s="123" customFormat="1" ht="26.25" customHeight="1">
      <c r="A25" s="35" t="s">
        <v>209</v>
      </c>
      <c r="B25" s="240" t="s">
        <v>34</v>
      </c>
      <c r="C25" s="122">
        <f>'146'!C27+'147'!C25+'148'!C25+'149'!C25+'150'!C25+'151'!C25+'152'!C25+'154'!C25+'155'!C25</f>
        <v>0</v>
      </c>
      <c r="D25" s="122">
        <f>'146'!D27+'147'!D25+'148'!D25+'149'!D25+'150'!D25+'151'!D25+'152'!D25+'154'!D25+'155'!D25</f>
        <v>0</v>
      </c>
      <c r="E25" s="122" t="e">
        <f>'146'!#REF!+'147'!E25+'148'!E25+'149'!E25+'150'!E25+'151'!E25+'152'!E25+'154'!E25+'155'!E25</f>
        <v>#REF!</v>
      </c>
      <c r="F25" s="122">
        <f>'146'!E27+'147'!F25+'148'!F25+'149'!F25+'150'!F25+'151'!F25+'152'!F25+'154'!F25+'155'!F25</f>
        <v>0</v>
      </c>
      <c r="G25" s="122" t="e">
        <f t="shared" si="0"/>
        <v>#DIV/0!</v>
      </c>
      <c r="H25" s="122">
        <f t="shared" si="1"/>
        <v>0</v>
      </c>
      <c r="I25" s="157" t="e">
        <f t="shared" si="2"/>
        <v>#DIV/0!</v>
      </c>
    </row>
    <row r="26" spans="1:9" s="123" customFormat="1" ht="19.5" customHeight="1">
      <c r="A26" s="159" t="s">
        <v>85</v>
      </c>
      <c r="B26" s="240" t="s">
        <v>35</v>
      </c>
      <c r="C26" s="122">
        <f>'146'!C28+'147'!C26+'148'!C26+'149'!C26+'150'!C26+'151'!C26+'152'!C26+'154'!C26+'155'!C26</f>
        <v>26</v>
      </c>
      <c r="D26" s="122">
        <f>'146'!D28+'147'!D26+'148'!D26+'149'!D26+'150'!D26+'151'!D26+'152'!D26+'154'!D26+'155'!D26</f>
        <v>18</v>
      </c>
      <c r="E26" s="122" t="e">
        <f>'146'!#REF!+'147'!E26+'148'!E26+'149'!E26+'150'!E26+'151'!E26+'152'!E26+'154'!E26+'155'!E26</f>
        <v>#REF!</v>
      </c>
      <c r="F26" s="122">
        <f>'146'!E28+'147'!F26+'148'!F26+'149'!F26+'150'!F26+'151'!F26+'152'!F26+'154'!F26+'155'!F26</f>
        <v>32.1</v>
      </c>
      <c r="G26" s="122">
        <f t="shared" si="0"/>
        <v>178.33333333333334</v>
      </c>
      <c r="H26" s="122">
        <f t="shared" si="1"/>
        <v>14.100000000000001</v>
      </c>
      <c r="I26" s="157">
        <f t="shared" si="2"/>
        <v>123.46153846153847</v>
      </c>
    </row>
    <row r="27" spans="1:10" s="121" customFormat="1" ht="17.25" customHeight="1">
      <c r="A27" s="153" t="s">
        <v>210</v>
      </c>
      <c r="B27" s="119" t="s">
        <v>36</v>
      </c>
      <c r="C27" s="122">
        <f>C28+C29+C31+C30</f>
        <v>2.4</v>
      </c>
      <c r="D27" s="122">
        <f>D28+D29+D31+D30</f>
        <v>80</v>
      </c>
      <c r="E27" s="122" t="e">
        <f>E28+E29+E31+E30</f>
        <v>#REF!</v>
      </c>
      <c r="F27" s="122">
        <f>F28+F29+F31+F30</f>
        <v>55</v>
      </c>
      <c r="G27" s="122">
        <f t="shared" si="0"/>
        <v>68.75</v>
      </c>
      <c r="H27" s="122">
        <f t="shared" si="1"/>
        <v>-25</v>
      </c>
      <c r="I27" s="157">
        <f t="shared" si="2"/>
        <v>2291.666666666667</v>
      </c>
      <c r="J27" s="123"/>
    </row>
    <row r="28" spans="1:9" s="123" customFormat="1" ht="45.75" customHeight="1">
      <c r="A28" s="35" t="s">
        <v>211</v>
      </c>
      <c r="B28" s="240" t="s">
        <v>67</v>
      </c>
      <c r="C28" s="122">
        <f>'146'!C30+'147'!C28+'148'!C28+'149'!C28+'150'!C28+'151'!C28+'152'!C28+'154'!C28+'155'!C28</f>
        <v>0</v>
      </c>
      <c r="D28" s="122">
        <f>'146'!D30+'147'!D28+'148'!D28+'149'!D28+'150'!D28+'151'!D28+'152'!D28+'154'!D28+'155'!D28</f>
        <v>0</v>
      </c>
      <c r="E28" s="122" t="e">
        <f>'146'!#REF!+'147'!E28+'148'!E28+'149'!E28+'150'!E28+'151'!E28+'152'!E28+'154'!E28+'155'!E28</f>
        <v>#REF!</v>
      </c>
      <c r="F28" s="122">
        <f>'146'!E30+'147'!F28+'148'!F28+'149'!F28+'150'!F28+'151'!F28+'152'!F28+'154'!F28+'155'!F28</f>
        <v>0</v>
      </c>
      <c r="G28" s="122" t="e">
        <f t="shared" si="0"/>
        <v>#DIV/0!</v>
      </c>
      <c r="H28" s="122">
        <f t="shared" si="1"/>
        <v>0</v>
      </c>
      <c r="I28" s="157" t="e">
        <f t="shared" si="2"/>
        <v>#DIV/0!</v>
      </c>
    </row>
    <row r="29" spans="1:9" s="123" customFormat="1" ht="27" customHeight="1">
      <c r="A29" s="35" t="s">
        <v>212</v>
      </c>
      <c r="B29" s="240" t="s">
        <v>152</v>
      </c>
      <c r="C29" s="122">
        <f>'146'!C31+'147'!C29+'148'!C29+'149'!C29+'150'!C29+'151'!C29+'152'!C29+'154'!C29+'155'!C29</f>
        <v>2.4</v>
      </c>
      <c r="D29" s="122">
        <f>'146'!D31+'147'!D29+'148'!D29+'149'!D29+'150'!D29+'151'!D29+'152'!D29+'154'!D29+'155'!D29</f>
        <v>80</v>
      </c>
      <c r="E29" s="122" t="e">
        <f>'146'!#REF!+'147'!E29+'148'!E29+'149'!E29+'150'!E29+'151'!E29+'152'!E29+'154'!E29+'155'!E29</f>
        <v>#REF!</v>
      </c>
      <c r="F29" s="122">
        <f>'146'!E31+'147'!F29+'148'!F29+'149'!F29+'150'!F29+'151'!F29+'152'!F29+'154'!F29+'155'!F29</f>
        <v>55</v>
      </c>
      <c r="G29" s="122">
        <f t="shared" si="0"/>
        <v>68.75</v>
      </c>
      <c r="H29" s="122">
        <f t="shared" si="1"/>
        <v>-25</v>
      </c>
      <c r="I29" s="157">
        <f t="shared" si="2"/>
        <v>2291.666666666667</v>
      </c>
    </row>
    <row r="30" spans="1:9" s="123" customFormat="1" ht="25.5" customHeight="1">
      <c r="A30" s="35" t="s">
        <v>151</v>
      </c>
      <c r="B30" s="239" t="s">
        <v>153</v>
      </c>
      <c r="C30" s="122">
        <f>'146'!C32</f>
        <v>0</v>
      </c>
      <c r="D30" s="122">
        <f>'146'!D32</f>
        <v>0</v>
      </c>
      <c r="E30" s="122" t="e">
        <f>'146'!#REF!</f>
        <v>#REF!</v>
      </c>
      <c r="F30" s="122">
        <f>'146'!E32</f>
        <v>0</v>
      </c>
      <c r="G30" s="122"/>
      <c r="H30" s="122">
        <f t="shared" si="1"/>
        <v>0</v>
      </c>
      <c r="I30" s="157" t="e">
        <f t="shared" si="2"/>
        <v>#DIV/0!</v>
      </c>
    </row>
    <row r="31" spans="1:10" s="121" customFormat="1" ht="18.75" customHeight="1">
      <c r="A31" s="153" t="s">
        <v>213</v>
      </c>
      <c r="B31" s="119" t="s">
        <v>81</v>
      </c>
      <c r="C31" s="122">
        <f>C32+C33</f>
        <v>0</v>
      </c>
      <c r="D31" s="122">
        <f>D32+D33</f>
        <v>0</v>
      </c>
      <c r="E31" s="122">
        <f>E32+E33</f>
        <v>0</v>
      </c>
      <c r="F31" s="122">
        <f>F32+F33</f>
        <v>0</v>
      </c>
      <c r="G31" s="122" t="e">
        <f t="shared" si="0"/>
        <v>#DIV/0!</v>
      </c>
      <c r="H31" s="122">
        <f t="shared" si="1"/>
        <v>0</v>
      </c>
      <c r="I31" s="157" t="e">
        <f t="shared" si="2"/>
        <v>#DIV/0!</v>
      </c>
      <c r="J31" s="123"/>
    </row>
    <row r="32" spans="1:9" s="123" customFormat="1" ht="69.75" customHeight="1">
      <c r="A32" s="162" t="s">
        <v>214</v>
      </c>
      <c r="B32" s="240" t="s">
        <v>68</v>
      </c>
      <c r="C32" s="122">
        <f>'147'!C31+'148'!C31+'149'!C31+'150'!C31+'151'!C31+'152'!C31+'154'!C31+'155'!C31</f>
        <v>0</v>
      </c>
      <c r="D32" s="122">
        <f>'147'!D31+'148'!D31+'149'!D31+'150'!D31+'151'!D31+'152'!D31+'154'!D31+'155'!D31</f>
        <v>0</v>
      </c>
      <c r="E32" s="122">
        <f>'147'!E31+'148'!E31+'149'!E31+'150'!E31+'151'!E31+'152'!E31+'154'!E31+'155'!E31</f>
        <v>0</v>
      </c>
      <c r="F32" s="122">
        <f>'147'!F31+'148'!F31+'149'!F31+'150'!F31+'151'!F31+'152'!F31+'154'!F31+'155'!F31</f>
        <v>0</v>
      </c>
      <c r="G32" s="122" t="e">
        <f t="shared" si="0"/>
        <v>#DIV/0!</v>
      </c>
      <c r="H32" s="122">
        <f t="shared" si="1"/>
        <v>0</v>
      </c>
      <c r="I32" s="157" t="e">
        <f t="shared" si="2"/>
        <v>#DIV/0!</v>
      </c>
    </row>
    <row r="33" spans="1:9" s="123" customFormat="1" ht="69.75" customHeight="1">
      <c r="A33" s="35" t="s">
        <v>215</v>
      </c>
      <c r="B33" s="240" t="s">
        <v>69</v>
      </c>
      <c r="C33" s="122">
        <f>'147'!C32+'148'!C32+'149'!C32+'150'!C32+'151'!C32+'152'!C32+'154'!C32+'155'!C32</f>
        <v>0</v>
      </c>
      <c r="D33" s="122">
        <f>'147'!D32+'148'!D32+'149'!D32+'150'!D32+'151'!D32+'152'!D32+'154'!D32+'155'!D32</f>
        <v>0</v>
      </c>
      <c r="E33" s="122">
        <f>'147'!E32+'148'!E32+'149'!E32+'150'!E32+'151'!E32+'152'!E32+'154'!E32+'155'!E32</f>
        <v>0</v>
      </c>
      <c r="F33" s="122">
        <f>'147'!F32+'148'!F32+'149'!F32+'150'!F32+'151'!F32+'152'!F32+'154'!F32+'155'!F32</f>
        <v>0</v>
      </c>
      <c r="G33" s="122" t="e">
        <f t="shared" si="0"/>
        <v>#DIV/0!</v>
      </c>
      <c r="H33" s="122">
        <f t="shared" si="1"/>
        <v>0</v>
      </c>
      <c r="I33" s="157" t="e">
        <f t="shared" si="2"/>
        <v>#DIV/0!</v>
      </c>
    </row>
    <row r="34" spans="1:11" s="121" customFormat="1" ht="19.5" customHeight="1">
      <c r="A34" s="153" t="s">
        <v>216</v>
      </c>
      <c r="B34" s="119" t="s">
        <v>38</v>
      </c>
      <c r="C34" s="122" t="e">
        <f>C35+C36+C37</f>
        <v>#REF!</v>
      </c>
      <c r="D34" s="122" t="e">
        <f>D35+D36+D37</f>
        <v>#REF!</v>
      </c>
      <c r="E34" s="122" t="e">
        <f>E35+E36+E37</f>
        <v>#REF!</v>
      </c>
      <c r="F34" s="122" t="e">
        <f>F35+F36+F37</f>
        <v>#REF!</v>
      </c>
      <c r="G34" s="122" t="e">
        <f t="shared" si="0"/>
        <v>#REF!</v>
      </c>
      <c r="H34" s="122" t="e">
        <f t="shared" si="1"/>
        <v>#REF!</v>
      </c>
      <c r="I34" s="157" t="e">
        <f t="shared" si="2"/>
        <v>#REF!</v>
      </c>
      <c r="J34" s="123"/>
      <c r="K34" s="129"/>
    </row>
    <row r="35" spans="1:9" s="123" customFormat="1" ht="48.75" customHeight="1">
      <c r="A35" s="35" t="s">
        <v>217</v>
      </c>
      <c r="B35" s="240" t="s">
        <v>39</v>
      </c>
      <c r="C35" s="122" t="e">
        <f>'146'!#REF!</f>
        <v>#REF!</v>
      </c>
      <c r="D35" s="122" t="e">
        <f>'146'!#REF!</f>
        <v>#REF!</v>
      </c>
      <c r="E35" s="122" t="e">
        <f>'146'!#REF!</f>
        <v>#REF!</v>
      </c>
      <c r="F35" s="122" t="e">
        <f>'146'!#REF!</f>
        <v>#REF!</v>
      </c>
      <c r="G35" s="122" t="e">
        <f t="shared" si="0"/>
        <v>#REF!</v>
      </c>
      <c r="H35" s="122" t="e">
        <f t="shared" si="1"/>
        <v>#REF!</v>
      </c>
      <c r="I35" s="157" t="e">
        <f t="shared" si="2"/>
        <v>#REF!</v>
      </c>
    </row>
    <row r="36" spans="1:9" s="123" customFormat="1" ht="48" customHeight="1">
      <c r="A36" s="35" t="s">
        <v>218</v>
      </c>
      <c r="B36" s="240" t="s">
        <v>79</v>
      </c>
      <c r="C36" s="122">
        <f>'149'!C35+'150'!C35+'151'!C35+'152'!C35+'155'!C35</f>
        <v>0</v>
      </c>
      <c r="D36" s="122">
        <f>'149'!D35+'150'!D35+'151'!D35+'152'!D35+'155'!D35</f>
        <v>0</v>
      </c>
      <c r="E36" s="122">
        <f>'149'!E35+'150'!E35+'151'!E35+'152'!E35+'155'!E35</f>
        <v>0</v>
      </c>
      <c r="F36" s="122">
        <f>'149'!F35+'150'!F35+'151'!F35+'152'!F35+'155'!F35</f>
        <v>0</v>
      </c>
      <c r="G36" s="122" t="e">
        <f t="shared" si="0"/>
        <v>#DIV/0!</v>
      </c>
      <c r="H36" s="122">
        <f t="shared" si="1"/>
        <v>0</v>
      </c>
      <c r="I36" s="157" t="e">
        <f t="shared" si="2"/>
        <v>#DIV/0!</v>
      </c>
    </row>
    <row r="37" spans="1:9" s="123" customFormat="1" ht="68.25" customHeight="1" hidden="1">
      <c r="A37" s="35" t="s">
        <v>219</v>
      </c>
      <c r="B37" s="240" t="s">
        <v>40</v>
      </c>
      <c r="C37" s="122">
        <f>'146'!C37+'147'!C36+'148'!C36+'149'!C36+'150'!C36+'151'!C36+'152'!C36+'154'!C36+'155'!C36</f>
        <v>0</v>
      </c>
      <c r="D37" s="122">
        <f>'146'!D37+'147'!D36+'148'!D36+'149'!D36+'150'!D36+'151'!D36+'152'!D36+'154'!D36+'155'!D36</f>
        <v>0</v>
      </c>
      <c r="E37" s="122" t="e">
        <f>'146'!#REF!+'147'!E36+'148'!E36+'149'!E36+'150'!E36+'151'!E36+'152'!E36+'154'!E36+'155'!E36</f>
        <v>#REF!</v>
      </c>
      <c r="F37" s="122">
        <f>'146'!E37+'147'!F36+'148'!F36+'149'!F36+'150'!F36+'151'!F36+'152'!F36+'154'!F36+'155'!F36</f>
        <v>0</v>
      </c>
      <c r="G37" s="122" t="e">
        <f t="shared" si="0"/>
        <v>#DIV/0!</v>
      </c>
      <c r="H37" s="122">
        <f t="shared" si="1"/>
        <v>0</v>
      </c>
      <c r="I37" s="157" t="e">
        <f t="shared" si="2"/>
        <v>#DIV/0!</v>
      </c>
    </row>
    <row r="38" spans="1:10" s="121" customFormat="1" ht="35.25" customHeight="1">
      <c r="A38" s="153" t="s">
        <v>220</v>
      </c>
      <c r="B38" s="119" t="s">
        <v>41</v>
      </c>
      <c r="C38" s="122">
        <f>C39+C40+C41+C42+C43</f>
        <v>0</v>
      </c>
      <c r="D38" s="122">
        <f>D39+D40+D41+D42+D43</f>
        <v>0</v>
      </c>
      <c r="E38" s="122" t="e">
        <f>E39+E40+E41+E42+E43</f>
        <v>#REF!</v>
      </c>
      <c r="F38" s="122">
        <f>F39+F40+F41+F42+F43</f>
        <v>0</v>
      </c>
      <c r="G38" s="122"/>
      <c r="H38" s="122">
        <f t="shared" si="1"/>
        <v>0</v>
      </c>
      <c r="I38" s="157" t="e">
        <f t="shared" si="2"/>
        <v>#DIV/0!</v>
      </c>
      <c r="J38" s="123"/>
    </row>
    <row r="39" spans="1:9" s="123" customFormat="1" ht="46.5" customHeight="1">
      <c r="A39" s="35" t="s">
        <v>221</v>
      </c>
      <c r="B39" s="240" t="s">
        <v>42</v>
      </c>
      <c r="C39" s="122">
        <f>'146'!C39</f>
        <v>0</v>
      </c>
      <c r="D39" s="122">
        <f>'146'!D39</f>
        <v>0</v>
      </c>
      <c r="E39" s="122" t="e">
        <f>'146'!#REF!</f>
        <v>#REF!</v>
      </c>
      <c r="F39" s="122">
        <f>'146'!E39</f>
        <v>0</v>
      </c>
      <c r="G39" s="122"/>
      <c r="H39" s="122">
        <f t="shared" si="1"/>
        <v>0</v>
      </c>
      <c r="I39" s="157" t="e">
        <f t="shared" si="2"/>
        <v>#DIV/0!</v>
      </c>
    </row>
    <row r="40" spans="1:9" s="123" customFormat="1" ht="35.25" customHeight="1">
      <c r="A40" s="35" t="s">
        <v>222</v>
      </c>
      <c r="B40" s="240" t="s">
        <v>70</v>
      </c>
      <c r="C40" s="122">
        <f>'147'!C38+'148'!C38+'149'!C38+'150'!C38+'151'!C38+'152'!C38+'154'!C38+'155'!C38</f>
        <v>0</v>
      </c>
      <c r="D40" s="122">
        <f>'147'!D38+'148'!D38+'149'!D38+'150'!D38+'151'!D38+'152'!D38+'154'!D38+'155'!D38</f>
        <v>0</v>
      </c>
      <c r="E40" s="122">
        <f>'147'!E38+'148'!E38+'149'!E38+'150'!E38+'151'!E38+'152'!E38+'154'!E38+'155'!E38</f>
        <v>0</v>
      </c>
      <c r="F40" s="122">
        <f>'147'!F38+'148'!F38+'149'!F38+'150'!F38+'151'!F38+'152'!F38+'154'!F38+'155'!F38</f>
        <v>0</v>
      </c>
      <c r="G40" s="122"/>
      <c r="H40" s="122">
        <f t="shared" si="1"/>
        <v>0</v>
      </c>
      <c r="I40" s="157" t="e">
        <f t="shared" si="2"/>
        <v>#DIV/0!</v>
      </c>
    </row>
    <row r="41" spans="1:9" s="123" customFormat="1" ht="20.25" customHeight="1" hidden="1">
      <c r="A41" s="35" t="s">
        <v>86</v>
      </c>
      <c r="B41" s="240" t="s">
        <v>87</v>
      </c>
      <c r="C41" s="122">
        <f>'146'!C40+'147'!C39+'148'!C39+'149'!C39+'150'!C39+'151'!C39+'152'!C39+'154'!C39+'155'!C39</f>
        <v>0</v>
      </c>
      <c r="D41" s="122">
        <f>'146'!D40+'147'!D39+'148'!D39+'149'!D39+'150'!D39+'151'!D39+'152'!D39+'154'!D39+'155'!D39</f>
        <v>0</v>
      </c>
      <c r="E41" s="122" t="e">
        <f>'146'!#REF!+'147'!E39+'148'!E39+'149'!E39+'150'!E39+'151'!E39+'152'!E39+'154'!E39+'155'!E39</f>
        <v>#REF!</v>
      </c>
      <c r="F41" s="122">
        <f>'146'!E40+'147'!F39+'148'!F39+'149'!F39+'150'!F39+'151'!F39+'152'!F39+'154'!F39+'155'!F39</f>
        <v>0</v>
      </c>
      <c r="G41" s="122" t="e">
        <f t="shared" si="0"/>
        <v>#DIV/0!</v>
      </c>
      <c r="H41" s="122">
        <f t="shared" si="1"/>
        <v>0</v>
      </c>
      <c r="I41" s="157" t="e">
        <f t="shared" si="2"/>
        <v>#DIV/0!</v>
      </c>
    </row>
    <row r="42" spans="1:9" s="123" customFormat="1" ht="57" customHeight="1" hidden="1">
      <c r="A42" s="35" t="s">
        <v>223</v>
      </c>
      <c r="B42" s="240" t="s">
        <v>43</v>
      </c>
      <c r="C42" s="122">
        <f>'146'!C41</f>
        <v>0</v>
      </c>
      <c r="D42" s="122">
        <f>'146'!D41</f>
        <v>0</v>
      </c>
      <c r="E42" s="122" t="e">
        <f>'146'!#REF!</f>
        <v>#REF!</v>
      </c>
      <c r="F42" s="122">
        <f>'146'!E41</f>
        <v>0</v>
      </c>
      <c r="G42" s="122" t="e">
        <f t="shared" si="0"/>
        <v>#DIV/0!</v>
      </c>
      <c r="H42" s="122">
        <f t="shared" si="1"/>
        <v>0</v>
      </c>
      <c r="I42" s="157" t="e">
        <f t="shared" si="2"/>
        <v>#DIV/0!</v>
      </c>
    </row>
    <row r="43" spans="1:9" s="123" customFormat="1" ht="28.5" customHeight="1" hidden="1">
      <c r="A43" s="35" t="s">
        <v>224</v>
      </c>
      <c r="B43" s="240" t="s">
        <v>88</v>
      </c>
      <c r="C43" s="122">
        <f>'146'!C42</f>
        <v>0</v>
      </c>
      <c r="D43" s="122">
        <f>'146'!D42</f>
        <v>0</v>
      </c>
      <c r="E43" s="122" t="e">
        <f>'146'!#REF!</f>
        <v>#REF!</v>
      </c>
      <c r="F43" s="122">
        <f>'146'!E42</f>
        <v>0</v>
      </c>
      <c r="G43" s="122" t="e">
        <f t="shared" si="0"/>
        <v>#DIV/0!</v>
      </c>
      <c r="H43" s="122">
        <f t="shared" si="1"/>
        <v>0</v>
      </c>
      <c r="I43" s="157" t="e">
        <f t="shared" si="2"/>
        <v>#DIV/0!</v>
      </c>
    </row>
    <row r="44" spans="1:10" s="121" customFormat="1" ht="45" customHeight="1">
      <c r="A44" s="153" t="s">
        <v>225</v>
      </c>
      <c r="B44" s="119" t="s">
        <v>44</v>
      </c>
      <c r="C44" s="122" t="e">
        <f>C45+C46+C47+C52+C53</f>
        <v>#REF!</v>
      </c>
      <c r="D44" s="122" t="e">
        <f>D45+D46+D47+D52+D53</f>
        <v>#REF!</v>
      </c>
      <c r="E44" s="122" t="e">
        <f>E45+E46+E47+E52+E53</f>
        <v>#REF!</v>
      </c>
      <c r="F44" s="122" t="e">
        <f>F45+F46+F47+F52+F53</f>
        <v>#REF!</v>
      </c>
      <c r="G44" s="122" t="e">
        <f t="shared" si="0"/>
        <v>#REF!</v>
      </c>
      <c r="H44" s="122" t="e">
        <f t="shared" si="1"/>
        <v>#REF!</v>
      </c>
      <c r="I44" s="157" t="e">
        <f t="shared" si="2"/>
        <v>#REF!</v>
      </c>
      <c r="J44" s="123"/>
    </row>
    <row r="45" spans="1:9" s="123" customFormat="1" ht="33.75" customHeight="1">
      <c r="A45" s="35" t="s">
        <v>226</v>
      </c>
      <c r="B45" s="126" t="s">
        <v>90</v>
      </c>
      <c r="C45" s="122" t="e">
        <f>'146'!#REF!</f>
        <v>#REF!</v>
      </c>
      <c r="D45" s="122" t="e">
        <f>'146'!#REF!</f>
        <v>#REF!</v>
      </c>
      <c r="E45" s="122" t="e">
        <f>'146'!#REF!</f>
        <v>#REF!</v>
      </c>
      <c r="F45" s="122" t="e">
        <f>'146'!#REF!</f>
        <v>#REF!</v>
      </c>
      <c r="G45" s="122" t="e">
        <f t="shared" si="0"/>
        <v>#REF!</v>
      </c>
      <c r="H45" s="122" t="e">
        <f t="shared" si="1"/>
        <v>#REF!</v>
      </c>
      <c r="I45" s="157" t="e">
        <f t="shared" si="2"/>
        <v>#REF!</v>
      </c>
    </row>
    <row r="46" spans="1:9" s="123" customFormat="1" ht="37.5" customHeight="1">
      <c r="A46" s="35" t="s">
        <v>89</v>
      </c>
      <c r="B46" s="141" t="s">
        <v>91</v>
      </c>
      <c r="C46" s="122">
        <f>'147'!C41+'148'!C41+'149'!C41+'150'!C41+'151'!C41+'152'!C41+'154'!C41+'155'!C41</f>
        <v>0</v>
      </c>
      <c r="D46" s="122">
        <f>'147'!D41+'148'!D41+'149'!D41+'150'!D41+'151'!D41+'152'!D41+'154'!D41+'155'!D41</f>
        <v>0</v>
      </c>
      <c r="E46" s="122">
        <f>'147'!E41+'148'!E41+'149'!E41+'150'!E41+'151'!E41+'152'!E41+'154'!E41+'155'!E41</f>
        <v>0</v>
      </c>
      <c r="F46" s="122">
        <f>'147'!F41+'148'!F41+'149'!F41+'150'!F41+'151'!F41+'152'!F41+'154'!F41+'155'!F41</f>
        <v>0</v>
      </c>
      <c r="G46" s="122" t="e">
        <f t="shared" si="0"/>
        <v>#DIV/0!</v>
      </c>
      <c r="H46" s="122">
        <f t="shared" si="1"/>
        <v>0</v>
      </c>
      <c r="I46" s="157" t="e">
        <f t="shared" si="2"/>
        <v>#DIV/0!</v>
      </c>
    </row>
    <row r="47" spans="1:10" s="121" customFormat="1" ht="97.5" customHeight="1">
      <c r="A47" s="160" t="s">
        <v>227</v>
      </c>
      <c r="B47" s="119" t="s">
        <v>71</v>
      </c>
      <c r="C47" s="122" t="e">
        <f>C48+C50+C51+C49</f>
        <v>#REF!</v>
      </c>
      <c r="D47" s="122" t="e">
        <f>D48+D50+D51+D49</f>
        <v>#REF!</v>
      </c>
      <c r="E47" s="122" t="e">
        <f>E48+E50+E51+E49</f>
        <v>#REF!</v>
      </c>
      <c r="F47" s="122" t="e">
        <f>F48+F50+F51+F49</f>
        <v>#REF!</v>
      </c>
      <c r="G47" s="122" t="e">
        <f t="shared" si="0"/>
        <v>#REF!</v>
      </c>
      <c r="H47" s="122" t="e">
        <f t="shared" si="1"/>
        <v>#REF!</v>
      </c>
      <c r="I47" s="157" t="e">
        <f t="shared" si="2"/>
        <v>#REF!</v>
      </c>
      <c r="J47" s="123"/>
    </row>
    <row r="48" spans="1:9" s="123" customFormat="1" ht="69" customHeight="1">
      <c r="A48" s="158" t="s">
        <v>228</v>
      </c>
      <c r="B48" s="240" t="s">
        <v>160</v>
      </c>
      <c r="C48" s="122" t="e">
        <f>'147'!C43+'148'!C43+'149'!C43+'150'!C43+'151'!C43+'152'!C43+'154'!C43+'155'!C43+'146'!#REF!</f>
        <v>#REF!</v>
      </c>
      <c r="D48" s="122" t="e">
        <f>'147'!D43+'148'!D43+'149'!D43+'150'!D43+'151'!D43+'152'!D43+'154'!D43+'155'!D43+'146'!#REF!</f>
        <v>#REF!</v>
      </c>
      <c r="E48" s="122" t="e">
        <f>'147'!E43+'148'!E43+'149'!E43+'150'!E43+'151'!E43+'152'!E43+'154'!E43+'155'!E43+'146'!#REF!</f>
        <v>#REF!</v>
      </c>
      <c r="F48" s="122" t="e">
        <f>'147'!F43+'148'!F43+'149'!F43+'150'!F43+'151'!F43+'152'!F43+'154'!F43+'155'!F43+'146'!#REF!</f>
        <v>#REF!</v>
      </c>
      <c r="G48" s="122" t="e">
        <f t="shared" si="0"/>
        <v>#REF!</v>
      </c>
      <c r="H48" s="122" t="e">
        <f t="shared" si="1"/>
        <v>#REF!</v>
      </c>
      <c r="I48" s="157" t="e">
        <f t="shared" si="2"/>
        <v>#REF!</v>
      </c>
    </row>
    <row r="49" spans="1:9" s="123" customFormat="1" ht="81.75" customHeight="1">
      <c r="A49" s="158" t="s">
        <v>429</v>
      </c>
      <c r="B49" s="233" t="s">
        <v>428</v>
      </c>
      <c r="C49" s="122" t="e">
        <f>'146'!#REF!</f>
        <v>#REF!</v>
      </c>
      <c r="D49" s="122" t="e">
        <f>'146'!#REF!</f>
        <v>#REF!</v>
      </c>
      <c r="E49" s="122" t="e">
        <f>'146'!#REF!</f>
        <v>#REF!</v>
      </c>
      <c r="F49" s="122" t="e">
        <f>'146'!#REF!</f>
        <v>#REF!</v>
      </c>
      <c r="G49" s="122" t="e">
        <f>F49/D49*100</f>
        <v>#REF!</v>
      </c>
      <c r="H49" s="122" t="e">
        <f>F49-D49</f>
        <v>#REF!</v>
      </c>
      <c r="I49" s="157" t="e">
        <f>F49/C49*100</f>
        <v>#REF!</v>
      </c>
    </row>
    <row r="50" spans="1:9" s="123" customFormat="1" ht="73.5" customHeight="1" hidden="1">
      <c r="A50" s="35" t="s">
        <v>229</v>
      </c>
      <c r="B50" s="240" t="s">
        <v>45</v>
      </c>
      <c r="C50" s="122" t="e">
        <f>'146'!#REF!</f>
        <v>#REF!</v>
      </c>
      <c r="D50" s="122" t="e">
        <f>'146'!#REF!</f>
        <v>#REF!</v>
      </c>
      <c r="E50" s="122" t="e">
        <f>'146'!#REF!</f>
        <v>#REF!</v>
      </c>
      <c r="F50" s="122" t="e">
        <f>'146'!#REF!</f>
        <v>#REF!</v>
      </c>
      <c r="G50" s="122" t="e">
        <f t="shared" si="0"/>
        <v>#REF!</v>
      </c>
      <c r="H50" s="122" t="e">
        <f t="shared" si="1"/>
        <v>#REF!</v>
      </c>
      <c r="I50" s="157" t="e">
        <f t="shared" si="2"/>
        <v>#REF!</v>
      </c>
    </row>
    <row r="51" spans="1:9" s="123" customFormat="1" ht="68.25" customHeight="1" hidden="1">
      <c r="A51" s="35" t="s">
        <v>230</v>
      </c>
      <c r="B51" s="240" t="s">
        <v>72</v>
      </c>
      <c r="C51" s="122">
        <f>'147'!C44+'148'!C44+'149'!C44+'150'!C44+'151'!C44+'152'!C44+'154'!C44+'155'!C44</f>
        <v>0</v>
      </c>
      <c r="D51" s="122">
        <f>'147'!D44+'148'!D44+'149'!D44+'150'!D44+'151'!D44+'152'!D44+'154'!D44+'155'!D44</f>
        <v>0</v>
      </c>
      <c r="E51" s="122">
        <f>'147'!E44+'148'!E44+'149'!E44+'150'!E44+'151'!E44+'152'!E44+'154'!E44+'155'!E44</f>
        <v>0</v>
      </c>
      <c r="F51" s="122">
        <f>'147'!F44+'148'!F44+'149'!F44+'150'!F44+'151'!F44+'152'!F44+'154'!F44+'155'!F44</f>
        <v>0</v>
      </c>
      <c r="G51" s="122" t="e">
        <f t="shared" si="0"/>
        <v>#DIV/0!</v>
      </c>
      <c r="H51" s="122">
        <f t="shared" si="1"/>
        <v>0</v>
      </c>
      <c r="I51" s="157" t="e">
        <f t="shared" si="2"/>
        <v>#DIV/0!</v>
      </c>
    </row>
    <row r="52" spans="1:9" s="123" customFormat="1" ht="72.75" customHeight="1" hidden="1">
      <c r="A52" s="35" t="s">
        <v>231</v>
      </c>
      <c r="B52" s="240" t="s">
        <v>46</v>
      </c>
      <c r="C52" s="122" t="e">
        <f>'146'!#REF!</f>
        <v>#REF!</v>
      </c>
      <c r="D52" s="122" t="e">
        <f>'146'!#REF!</f>
        <v>#REF!</v>
      </c>
      <c r="E52" s="122" t="e">
        <f>'146'!#REF!</f>
        <v>#REF!</v>
      </c>
      <c r="F52" s="122" t="e">
        <f>'146'!#REF!</f>
        <v>#REF!</v>
      </c>
      <c r="G52" s="122" t="e">
        <f t="shared" si="0"/>
        <v>#REF!</v>
      </c>
      <c r="H52" s="122" t="e">
        <f t="shared" si="1"/>
        <v>#REF!</v>
      </c>
      <c r="I52" s="157" t="e">
        <f t="shared" si="2"/>
        <v>#REF!</v>
      </c>
    </row>
    <row r="53" spans="1:9" s="123" customFormat="1" ht="70.5" customHeight="1" hidden="1">
      <c r="A53" s="35" t="s">
        <v>232</v>
      </c>
      <c r="B53" s="240" t="s">
        <v>73</v>
      </c>
      <c r="C53" s="122">
        <f>'147'!C45+'148'!C45+'149'!C45+'150'!C45+'151'!C45+'152'!C45+'154'!C45+'155'!C45</f>
        <v>0</v>
      </c>
      <c r="D53" s="122">
        <f>'147'!D45+'148'!D45+'149'!D45+'150'!D45+'151'!D45+'152'!D45+'154'!D45+'155'!D45</f>
        <v>0</v>
      </c>
      <c r="E53" s="122">
        <f>'147'!E45+'148'!E45+'149'!E45+'150'!E45+'151'!E45+'152'!E45+'154'!E45+'155'!E45</f>
        <v>0</v>
      </c>
      <c r="F53" s="122">
        <f>'147'!F45+'148'!F45+'149'!F45+'150'!F45+'151'!F45+'152'!F45+'154'!F45+'155'!F45</f>
        <v>0</v>
      </c>
      <c r="G53" s="122" t="e">
        <f t="shared" si="0"/>
        <v>#DIV/0!</v>
      </c>
      <c r="H53" s="122">
        <f t="shared" si="1"/>
        <v>0</v>
      </c>
      <c r="I53" s="157" t="e">
        <f t="shared" si="2"/>
        <v>#DIV/0!</v>
      </c>
    </row>
    <row r="54" spans="1:10" s="121" customFormat="1" ht="25.5" customHeight="1">
      <c r="A54" s="153" t="s">
        <v>110</v>
      </c>
      <c r="B54" s="119" t="s">
        <v>48</v>
      </c>
      <c r="C54" s="122" t="e">
        <f>C55</f>
        <v>#REF!</v>
      </c>
      <c r="D54" s="122" t="e">
        <f>D55</f>
        <v>#REF!</v>
      </c>
      <c r="E54" s="122" t="e">
        <f>E55</f>
        <v>#REF!</v>
      </c>
      <c r="F54" s="122" t="e">
        <f>F55</f>
        <v>#REF!</v>
      </c>
      <c r="G54" s="122" t="e">
        <f t="shared" si="0"/>
        <v>#REF!</v>
      </c>
      <c r="H54" s="122" t="e">
        <f t="shared" si="1"/>
        <v>#REF!</v>
      </c>
      <c r="I54" s="157" t="e">
        <f t="shared" si="2"/>
        <v>#REF!</v>
      </c>
      <c r="J54" s="123"/>
    </row>
    <row r="55" spans="1:9" s="123" customFormat="1" ht="27" customHeight="1">
      <c r="A55" s="35" t="s">
        <v>92</v>
      </c>
      <c r="B55" s="240" t="s">
        <v>47</v>
      </c>
      <c r="C55" s="122" t="e">
        <f>'146'!#REF!</f>
        <v>#REF!</v>
      </c>
      <c r="D55" s="122" t="e">
        <f>'146'!#REF!</f>
        <v>#REF!</v>
      </c>
      <c r="E55" s="122" t="e">
        <f>'146'!#REF!</f>
        <v>#REF!</v>
      </c>
      <c r="F55" s="122" t="e">
        <f>'146'!#REF!</f>
        <v>#REF!</v>
      </c>
      <c r="G55" s="122" t="e">
        <f t="shared" si="0"/>
        <v>#REF!</v>
      </c>
      <c r="H55" s="122" t="e">
        <f t="shared" si="1"/>
        <v>#REF!</v>
      </c>
      <c r="I55" s="157" t="e">
        <f t="shared" si="2"/>
        <v>#REF!</v>
      </c>
    </row>
    <row r="56" spans="1:9" s="123" customFormat="1" ht="27.75" customHeight="1">
      <c r="A56" s="35" t="s">
        <v>318</v>
      </c>
      <c r="B56" s="240" t="s">
        <v>314</v>
      </c>
      <c r="C56" s="122" t="e">
        <f>'146'!#REF!</f>
        <v>#REF!</v>
      </c>
      <c r="D56" s="122" t="e">
        <f>'146'!#REF!</f>
        <v>#REF!</v>
      </c>
      <c r="E56" s="122" t="e">
        <f>'146'!#REF!</f>
        <v>#REF!</v>
      </c>
      <c r="F56" s="122" t="e">
        <f>'146'!#REF!</f>
        <v>#REF!</v>
      </c>
      <c r="G56" s="122" t="e">
        <f t="shared" si="0"/>
        <v>#REF!</v>
      </c>
      <c r="H56" s="122" t="e">
        <f t="shared" si="1"/>
        <v>#REF!</v>
      </c>
      <c r="I56" s="157" t="e">
        <f t="shared" si="2"/>
        <v>#REF!</v>
      </c>
    </row>
    <row r="57" spans="1:9" s="123" customFormat="1" ht="24" customHeight="1">
      <c r="A57" s="35" t="s">
        <v>319</v>
      </c>
      <c r="B57" s="240" t="s">
        <v>315</v>
      </c>
      <c r="C57" s="122" t="e">
        <f>'146'!#REF!</f>
        <v>#REF!</v>
      </c>
      <c r="D57" s="122" t="e">
        <f>'146'!#REF!</f>
        <v>#REF!</v>
      </c>
      <c r="E57" s="122" t="e">
        <f>'146'!#REF!</f>
        <v>#REF!</v>
      </c>
      <c r="F57" s="122" t="e">
        <f>'146'!#REF!</f>
        <v>#REF!</v>
      </c>
      <c r="G57" s="122" t="e">
        <f t="shared" si="0"/>
        <v>#REF!</v>
      </c>
      <c r="H57" s="122" t="e">
        <f t="shared" si="1"/>
        <v>#REF!</v>
      </c>
      <c r="I57" s="157" t="e">
        <f t="shared" si="2"/>
        <v>#REF!</v>
      </c>
    </row>
    <row r="58" spans="1:9" s="123" customFormat="1" ht="27" customHeight="1">
      <c r="A58" s="35" t="s">
        <v>320</v>
      </c>
      <c r="B58" s="240" t="s">
        <v>316</v>
      </c>
      <c r="C58" s="122" t="e">
        <f>'146'!#REF!</f>
        <v>#REF!</v>
      </c>
      <c r="D58" s="122" t="e">
        <f>'146'!#REF!</f>
        <v>#REF!</v>
      </c>
      <c r="E58" s="122" t="e">
        <f>'146'!#REF!</f>
        <v>#REF!</v>
      </c>
      <c r="F58" s="122" t="e">
        <f>'146'!#REF!</f>
        <v>#REF!</v>
      </c>
      <c r="G58" s="122" t="e">
        <f t="shared" si="0"/>
        <v>#REF!</v>
      </c>
      <c r="H58" s="122" t="e">
        <f t="shared" si="1"/>
        <v>#REF!</v>
      </c>
      <c r="I58" s="157" t="e">
        <f t="shared" si="2"/>
        <v>#REF!</v>
      </c>
    </row>
    <row r="59" spans="1:9" s="123" customFormat="1" ht="24" customHeight="1">
      <c r="A59" s="35" t="s">
        <v>321</v>
      </c>
      <c r="B59" s="240" t="s">
        <v>317</v>
      </c>
      <c r="C59" s="122" t="e">
        <f>'146'!#REF!</f>
        <v>#REF!</v>
      </c>
      <c r="D59" s="122" t="e">
        <f>'146'!#REF!</f>
        <v>#REF!</v>
      </c>
      <c r="E59" s="122" t="e">
        <f>'146'!#REF!</f>
        <v>#REF!</v>
      </c>
      <c r="F59" s="122" t="e">
        <f>'146'!#REF!</f>
        <v>#REF!</v>
      </c>
      <c r="G59" s="122" t="e">
        <f t="shared" si="0"/>
        <v>#REF!</v>
      </c>
      <c r="H59" s="122" t="e">
        <f t="shared" si="1"/>
        <v>#REF!</v>
      </c>
      <c r="I59" s="157" t="e">
        <f t="shared" si="2"/>
        <v>#REF!</v>
      </c>
    </row>
    <row r="60" spans="1:9" s="123" customFormat="1" ht="24" customHeight="1">
      <c r="A60" s="35" t="s">
        <v>431</v>
      </c>
      <c r="B60" s="233" t="s">
        <v>430</v>
      </c>
      <c r="C60" s="122" t="e">
        <f>'146'!#REF!</f>
        <v>#REF!</v>
      </c>
      <c r="D60" s="122" t="e">
        <f>'146'!#REF!</f>
        <v>#REF!</v>
      </c>
      <c r="E60" s="122" t="e">
        <f>'146'!#REF!</f>
        <v>#REF!</v>
      </c>
      <c r="F60" s="122" t="e">
        <f>'146'!#REF!</f>
        <v>#REF!</v>
      </c>
      <c r="G60" s="122" t="e">
        <f>F60/D60*100</f>
        <v>#REF!</v>
      </c>
      <c r="H60" s="122" t="e">
        <f>F60-D60</f>
        <v>#REF!</v>
      </c>
      <c r="I60" s="157" t="e">
        <f>F60/C60*100</f>
        <v>#REF!</v>
      </c>
    </row>
    <row r="61" spans="1:10" s="121" customFormat="1" ht="33" customHeight="1">
      <c r="A61" s="153" t="s">
        <v>111</v>
      </c>
      <c r="B61" s="119" t="s">
        <v>74</v>
      </c>
      <c r="C61" s="122" t="e">
        <f>C62+C64+C63</f>
        <v>#REF!</v>
      </c>
      <c r="D61" s="122" t="e">
        <f>D62+D64+D63</f>
        <v>#REF!</v>
      </c>
      <c r="E61" s="122" t="e">
        <f>E62+E64+E63</f>
        <v>#REF!</v>
      </c>
      <c r="F61" s="122" t="e">
        <f>F62+F64+F63</f>
        <v>#REF!</v>
      </c>
      <c r="G61" s="122" t="e">
        <f t="shared" si="0"/>
        <v>#REF!</v>
      </c>
      <c r="H61" s="122" t="e">
        <f t="shared" si="1"/>
        <v>#REF!</v>
      </c>
      <c r="I61" s="157" t="e">
        <f t="shared" si="2"/>
        <v>#REF!</v>
      </c>
      <c r="J61" s="123"/>
    </row>
    <row r="62" spans="1:9" s="123" customFormat="1" ht="36" customHeight="1">
      <c r="A62" s="35" t="s">
        <v>94</v>
      </c>
      <c r="B62" s="240" t="s">
        <v>95</v>
      </c>
      <c r="C62" s="122" t="e">
        <f>'146'!#REF!</f>
        <v>#REF!</v>
      </c>
      <c r="D62" s="122" t="e">
        <f>'146'!#REF!</f>
        <v>#REF!</v>
      </c>
      <c r="E62" s="122" t="e">
        <f>'146'!#REF!</f>
        <v>#REF!</v>
      </c>
      <c r="F62" s="122" t="e">
        <f>'146'!#REF!</f>
        <v>#REF!</v>
      </c>
      <c r="G62" s="122" t="e">
        <f t="shared" si="0"/>
        <v>#REF!</v>
      </c>
      <c r="H62" s="122" t="e">
        <f t="shared" si="1"/>
        <v>#REF!</v>
      </c>
      <c r="I62" s="157" t="e">
        <f t="shared" si="2"/>
        <v>#REF!</v>
      </c>
    </row>
    <row r="63" spans="1:9" s="123" customFormat="1" ht="23.25" customHeight="1">
      <c r="A63" s="35" t="s">
        <v>344</v>
      </c>
      <c r="B63" s="240" t="s">
        <v>342</v>
      </c>
      <c r="C63" s="122" t="e">
        <f>'146'!#REF!</f>
        <v>#REF!</v>
      </c>
      <c r="D63" s="122" t="e">
        <f>'146'!#REF!</f>
        <v>#REF!</v>
      </c>
      <c r="E63" s="122" t="e">
        <f>'146'!#REF!</f>
        <v>#REF!</v>
      </c>
      <c r="F63" s="122" t="e">
        <f>'146'!#REF!</f>
        <v>#REF!</v>
      </c>
      <c r="G63" s="122"/>
      <c r="H63" s="122" t="e">
        <f t="shared" si="1"/>
        <v>#REF!</v>
      </c>
      <c r="I63" s="157"/>
    </row>
    <row r="64" spans="1:9" s="123" customFormat="1" ht="36" customHeight="1" hidden="1">
      <c r="A64" s="35" t="s">
        <v>93</v>
      </c>
      <c r="B64" s="240" t="s">
        <v>75</v>
      </c>
      <c r="C64" s="122">
        <f>'147'!C49+'148'!C49+'149'!C49+'150'!C49+'151'!C49+'152'!C49+'154'!C49+'155'!C41</f>
        <v>0</v>
      </c>
      <c r="D64" s="122">
        <f>'147'!D49+'148'!D49+'149'!D49+'150'!D49+'151'!D49+'152'!D49+'154'!D49+'155'!D41</f>
        <v>0</v>
      </c>
      <c r="E64" s="122">
        <f>'147'!E49+'148'!E49+'149'!E49+'150'!E49+'151'!E49+'152'!E49+'154'!E49+'155'!E41</f>
        <v>0</v>
      </c>
      <c r="F64" s="122">
        <f>'147'!F49+'148'!F49+'149'!F49+'150'!F49+'151'!F49+'152'!F49+'154'!F49+'155'!F41</f>
        <v>0</v>
      </c>
      <c r="G64" s="122" t="e">
        <f t="shared" si="0"/>
        <v>#DIV/0!</v>
      </c>
      <c r="H64" s="122">
        <f t="shared" si="1"/>
        <v>0</v>
      </c>
      <c r="I64" s="157" t="e">
        <f t="shared" si="2"/>
        <v>#DIV/0!</v>
      </c>
    </row>
    <row r="65" spans="1:10" s="121" customFormat="1" ht="23.25" customHeight="1">
      <c r="A65" s="153" t="s">
        <v>112</v>
      </c>
      <c r="B65" s="119" t="s">
        <v>49</v>
      </c>
      <c r="C65" s="122" t="e">
        <f>C66+C68+C67</f>
        <v>#REF!</v>
      </c>
      <c r="D65" s="122" t="e">
        <f>D66+D68+D67</f>
        <v>#REF!</v>
      </c>
      <c r="E65" s="122" t="e">
        <f>E66+E68+E67</f>
        <v>#REF!</v>
      </c>
      <c r="F65" s="122" t="e">
        <f>F66+F68+F67</f>
        <v>#REF!</v>
      </c>
      <c r="G65" s="122" t="e">
        <f t="shared" si="0"/>
        <v>#REF!</v>
      </c>
      <c r="H65" s="122" t="e">
        <f t="shared" si="1"/>
        <v>#REF!</v>
      </c>
      <c r="I65" s="157" t="e">
        <f t="shared" si="2"/>
        <v>#REF!</v>
      </c>
      <c r="J65" s="123"/>
    </row>
    <row r="66" spans="1:9" s="123" customFormat="1" ht="45.75" customHeight="1">
      <c r="A66" s="35" t="s">
        <v>233</v>
      </c>
      <c r="B66" s="240" t="s">
        <v>50</v>
      </c>
      <c r="C66" s="122" t="e">
        <f>'147'!C51+'148'!C51+'149'!C51+'150'!C51+'151'!C51+'152'!C51+'154'!C51+'155'!C51+'146'!#REF!</f>
        <v>#REF!</v>
      </c>
      <c r="D66" s="122" t="e">
        <f>'147'!D51+'148'!D51+'149'!D51+'150'!D51+'151'!D51+'152'!D51+'154'!D51+'155'!D51+'146'!#REF!</f>
        <v>#REF!</v>
      </c>
      <c r="E66" s="122" t="e">
        <f>'147'!E51+'148'!E51+'149'!E51+'150'!E51+'151'!E51+'152'!E51+'154'!E51+'155'!E51+'146'!#REF!</f>
        <v>#REF!</v>
      </c>
      <c r="F66" s="122" t="e">
        <f>'147'!F51+'148'!F51+'149'!F51+'150'!F51+'151'!F51+'152'!F51+'154'!F51+'155'!F51+'146'!#REF!</f>
        <v>#REF!</v>
      </c>
      <c r="G66" s="122" t="e">
        <f t="shared" si="0"/>
        <v>#REF!</v>
      </c>
      <c r="H66" s="122" t="e">
        <f t="shared" si="1"/>
        <v>#REF!</v>
      </c>
      <c r="I66" s="157" t="e">
        <f t="shared" si="2"/>
        <v>#REF!</v>
      </c>
    </row>
    <row r="67" spans="1:9" s="123" customFormat="1" ht="45.75" customHeight="1">
      <c r="A67" s="35" t="s">
        <v>435</v>
      </c>
      <c r="B67" s="233" t="s">
        <v>434</v>
      </c>
      <c r="C67" s="122" t="e">
        <f>'146'!#REF!</f>
        <v>#REF!</v>
      </c>
      <c r="D67" s="122" t="e">
        <f>'146'!#REF!</f>
        <v>#REF!</v>
      </c>
      <c r="E67" s="122" t="e">
        <f>'146'!#REF!</f>
        <v>#REF!</v>
      </c>
      <c r="F67" s="122" t="e">
        <f>'146'!#REF!</f>
        <v>#REF!</v>
      </c>
      <c r="G67" s="122" t="e">
        <f>F67/D67*100</f>
        <v>#REF!</v>
      </c>
      <c r="H67" s="122" t="e">
        <f>F67-D67</f>
        <v>#REF!</v>
      </c>
      <c r="I67" s="157" t="e">
        <f>F67/C67*100</f>
        <v>#REF!</v>
      </c>
    </row>
    <row r="68" spans="1:9" s="123" customFormat="1" ht="69.75" customHeight="1" hidden="1">
      <c r="A68" s="35" t="s">
        <v>96</v>
      </c>
      <c r="B68" s="240" t="s">
        <v>80</v>
      </c>
      <c r="C68" s="122">
        <f>'147'!C52+'148'!C52+'149'!C52+'150'!C52+'151'!C52+'152'!C52+'154'!C52+'155'!C52</f>
        <v>0</v>
      </c>
      <c r="D68" s="122">
        <f>'147'!D52+'148'!D52+'149'!D52+'150'!D52+'151'!D52+'152'!D52+'154'!D52+'155'!D52</f>
        <v>0</v>
      </c>
      <c r="E68" s="122">
        <f>'147'!E52+'148'!E52+'149'!E52+'150'!E52+'151'!E52+'152'!E52+'154'!E52+'155'!E52</f>
        <v>0</v>
      </c>
      <c r="F68" s="122">
        <f>'147'!F52+'148'!F52+'149'!F52+'150'!F52+'151'!F52+'152'!F52+'154'!F52+'155'!F52</f>
        <v>0</v>
      </c>
      <c r="G68" s="122" t="e">
        <f t="shared" si="0"/>
        <v>#DIV/0!</v>
      </c>
      <c r="H68" s="122">
        <f t="shared" si="1"/>
        <v>0</v>
      </c>
      <c r="I68" s="157" t="e">
        <f t="shared" si="2"/>
        <v>#DIV/0!</v>
      </c>
    </row>
    <row r="69" spans="1:10" s="121" customFormat="1" ht="24" customHeight="1">
      <c r="A69" s="153" t="s">
        <v>234</v>
      </c>
      <c r="B69" s="119" t="s">
        <v>76</v>
      </c>
      <c r="C69" s="122">
        <f>C70</f>
        <v>0</v>
      </c>
      <c r="D69" s="122">
        <f>D70</f>
        <v>0</v>
      </c>
      <c r="E69" s="122">
        <f>E70</f>
        <v>0</v>
      </c>
      <c r="F69" s="122">
        <f>F70</f>
        <v>0</v>
      </c>
      <c r="G69" s="122" t="e">
        <f t="shared" si="0"/>
        <v>#DIV/0!</v>
      </c>
      <c r="H69" s="122">
        <f t="shared" si="1"/>
        <v>0</v>
      </c>
      <c r="I69" s="157" t="e">
        <f t="shared" si="2"/>
        <v>#DIV/0!</v>
      </c>
      <c r="J69" s="123"/>
    </row>
    <row r="70" spans="1:9" s="123" customFormat="1" ht="36.75" customHeight="1">
      <c r="A70" s="35" t="s">
        <v>235</v>
      </c>
      <c r="B70" s="240" t="s">
        <v>77</v>
      </c>
      <c r="C70" s="122">
        <f>'147'!C54+'148'!C54+'149'!C54+'150'!C54+'151'!C54+'152'!C54+'154'!C54+'155'!C54</f>
        <v>0</v>
      </c>
      <c r="D70" s="122">
        <f>'147'!D54+'148'!D54+'149'!D54+'150'!D54+'151'!D54+'152'!D54+'154'!D54+'155'!D54</f>
        <v>0</v>
      </c>
      <c r="E70" s="122">
        <f>'147'!E54+'148'!E54+'149'!E54+'150'!E54+'151'!E54+'152'!E54+'154'!E54+'155'!E54</f>
        <v>0</v>
      </c>
      <c r="F70" s="122">
        <f>'147'!F54+'148'!F54+'149'!F54+'150'!F54+'151'!F54+'152'!F54+'154'!F54+'155'!F54</f>
        <v>0</v>
      </c>
      <c r="G70" s="122" t="e">
        <f t="shared" si="0"/>
        <v>#DIV/0!</v>
      </c>
      <c r="H70" s="122">
        <f t="shared" si="1"/>
        <v>0</v>
      </c>
      <c r="I70" s="157" t="e">
        <f t="shared" si="2"/>
        <v>#DIV/0!</v>
      </c>
    </row>
    <row r="71" spans="1:11" s="121" customFormat="1" ht="23.25" customHeight="1">
      <c r="A71" s="153" t="s">
        <v>236</v>
      </c>
      <c r="B71" s="119" t="s">
        <v>51</v>
      </c>
      <c r="C71" s="122" t="e">
        <f>C72+C73+C76+C74+C77+C79+C81+C82+C87+C89+C90+C86+C85+C91+C83+C78+C88+C80+C75</f>
        <v>#REF!</v>
      </c>
      <c r="D71" s="122" t="e">
        <f>D72+D73+D76+D74+D77+D79+D81+D82+D87+D89+D90+D86+D85+D91+D83+D78+D88+D80+D75</f>
        <v>#REF!</v>
      </c>
      <c r="E71" s="122" t="e">
        <f>E72+E73+E76+E74+E77+E79+E81+E82+E87+E89+E90+E86+E85+E91+E83+E78+E88+E80+E75</f>
        <v>#REF!</v>
      </c>
      <c r="F71" s="122" t="e">
        <f>F72+F73+F76+F74+F77+F79+F81+F82+F87+F89+F90+F86+F85+F91+F83+F78+F88+F80+F75</f>
        <v>#REF!</v>
      </c>
      <c r="G71" s="122" t="e">
        <f t="shared" si="0"/>
        <v>#REF!</v>
      </c>
      <c r="H71" s="122" t="e">
        <f t="shared" si="1"/>
        <v>#REF!</v>
      </c>
      <c r="I71" s="157" t="e">
        <f t="shared" si="2"/>
        <v>#REF!</v>
      </c>
      <c r="J71" s="123"/>
      <c r="K71" s="129"/>
    </row>
    <row r="72" spans="1:9" s="123" customFormat="1" ht="72.75" customHeight="1">
      <c r="A72" s="158" t="s">
        <v>371</v>
      </c>
      <c r="B72" s="240" t="s">
        <v>52</v>
      </c>
      <c r="C72" s="122" t="e">
        <f>'146'!#REF!</f>
        <v>#REF!</v>
      </c>
      <c r="D72" s="122" t="e">
        <f>'146'!#REF!</f>
        <v>#REF!</v>
      </c>
      <c r="E72" s="122" t="e">
        <f>'146'!#REF!</f>
        <v>#REF!</v>
      </c>
      <c r="F72" s="122" t="e">
        <f>'146'!#REF!</f>
        <v>#REF!</v>
      </c>
      <c r="G72" s="122" t="e">
        <f t="shared" si="0"/>
        <v>#REF!</v>
      </c>
      <c r="H72" s="122" t="e">
        <f t="shared" si="1"/>
        <v>#REF!</v>
      </c>
      <c r="I72" s="157" t="e">
        <f t="shared" si="2"/>
        <v>#REF!</v>
      </c>
    </row>
    <row r="73" spans="1:9" s="123" customFormat="1" ht="56.25" customHeight="1">
      <c r="A73" s="35" t="s">
        <v>97</v>
      </c>
      <c r="B73" s="240" t="s">
        <v>53</v>
      </c>
      <c r="C73" s="122" t="e">
        <f>'146'!#REF!</f>
        <v>#REF!</v>
      </c>
      <c r="D73" s="122" t="e">
        <f>'146'!#REF!</f>
        <v>#REF!</v>
      </c>
      <c r="E73" s="122" t="e">
        <f>'146'!#REF!</f>
        <v>#REF!</v>
      </c>
      <c r="F73" s="122" t="e">
        <f>'146'!#REF!</f>
        <v>#REF!</v>
      </c>
      <c r="G73" s="122"/>
      <c r="H73" s="122" t="e">
        <f t="shared" si="1"/>
        <v>#REF!</v>
      </c>
      <c r="I73" s="157" t="e">
        <f t="shared" si="2"/>
        <v>#REF!</v>
      </c>
    </row>
    <row r="74" spans="1:9" s="123" customFormat="1" ht="59.25" customHeight="1">
      <c r="A74" s="161" t="s">
        <v>288</v>
      </c>
      <c r="B74" s="240" t="s">
        <v>54</v>
      </c>
      <c r="C74" s="122" t="e">
        <f>'146'!#REF!</f>
        <v>#REF!</v>
      </c>
      <c r="D74" s="122" t="e">
        <f>'146'!#REF!</f>
        <v>#REF!</v>
      </c>
      <c r="E74" s="122" t="e">
        <f>'146'!#REF!</f>
        <v>#REF!</v>
      </c>
      <c r="F74" s="122" t="e">
        <f>'146'!#REF!</f>
        <v>#REF!</v>
      </c>
      <c r="G74" s="122"/>
      <c r="H74" s="122" t="e">
        <f>F74-D74</f>
        <v>#REF!</v>
      </c>
      <c r="I74" s="157" t="e">
        <f>F74/C74*100</f>
        <v>#REF!</v>
      </c>
    </row>
    <row r="75" spans="1:9" s="123" customFormat="1" ht="59.25" customHeight="1">
      <c r="A75" s="161" t="s">
        <v>433</v>
      </c>
      <c r="B75" s="233" t="s">
        <v>432</v>
      </c>
      <c r="C75" s="122" t="e">
        <f>'146'!#REF!</f>
        <v>#REF!</v>
      </c>
      <c r="D75" s="122" t="e">
        <f>'146'!#REF!</f>
        <v>#REF!</v>
      </c>
      <c r="E75" s="122" t="e">
        <f>'146'!#REF!</f>
        <v>#REF!</v>
      </c>
      <c r="F75" s="122" t="e">
        <f>'146'!#REF!</f>
        <v>#REF!</v>
      </c>
      <c r="G75" s="122"/>
      <c r="H75" s="122"/>
      <c r="I75" s="157"/>
    </row>
    <row r="76" spans="1:9" s="123" customFormat="1" ht="69" customHeight="1">
      <c r="A76" s="35" t="s">
        <v>98</v>
      </c>
      <c r="B76" s="240" t="s">
        <v>99</v>
      </c>
      <c r="C76" s="122" t="e">
        <f>'146'!#REF!</f>
        <v>#REF!</v>
      </c>
      <c r="D76" s="122" t="e">
        <f>'146'!#REF!</f>
        <v>#REF!</v>
      </c>
      <c r="E76" s="122" t="e">
        <f>'146'!#REF!</f>
        <v>#REF!</v>
      </c>
      <c r="F76" s="122" t="e">
        <f>'146'!#REF!</f>
        <v>#REF!</v>
      </c>
      <c r="G76" s="122" t="e">
        <f t="shared" si="0"/>
        <v>#REF!</v>
      </c>
      <c r="H76" s="122" t="e">
        <f t="shared" si="1"/>
        <v>#REF!</v>
      </c>
      <c r="I76" s="157"/>
    </row>
    <row r="77" spans="1:9" s="123" customFormat="1" ht="45.75" customHeight="1">
      <c r="A77" s="162" t="s">
        <v>238</v>
      </c>
      <c r="B77" s="240" t="s">
        <v>55</v>
      </c>
      <c r="C77" s="122" t="e">
        <f>'146'!#REF!</f>
        <v>#REF!</v>
      </c>
      <c r="D77" s="122" t="e">
        <f>'146'!#REF!</f>
        <v>#REF!</v>
      </c>
      <c r="E77" s="122" t="e">
        <f>'146'!#REF!</f>
        <v>#REF!</v>
      </c>
      <c r="F77" s="122" t="e">
        <f>'146'!#REF!</f>
        <v>#REF!</v>
      </c>
      <c r="G77" s="122"/>
      <c r="H77" s="122" t="e">
        <f aca="true" t="shared" si="3" ref="H77:H107">F77-D77</f>
        <v>#REF!</v>
      </c>
      <c r="I77" s="157" t="e">
        <f>F77/C77*100</f>
        <v>#REF!</v>
      </c>
    </row>
    <row r="78" spans="1:9" s="123" customFormat="1" ht="69" customHeight="1">
      <c r="A78" s="162" t="s">
        <v>292</v>
      </c>
      <c r="B78" s="239" t="s">
        <v>291</v>
      </c>
      <c r="C78" s="122">
        <f>'154'!C59+'147'!C59</f>
        <v>0</v>
      </c>
      <c r="D78" s="122">
        <f>'154'!D59+'147'!D59</f>
        <v>0</v>
      </c>
      <c r="E78" s="122">
        <f>'154'!E59+'147'!E59</f>
        <v>0</v>
      </c>
      <c r="F78" s="122">
        <f>'154'!F59+'147'!F59</f>
        <v>0</v>
      </c>
      <c r="G78" s="122"/>
      <c r="H78" s="122">
        <f t="shared" si="3"/>
        <v>0</v>
      </c>
      <c r="I78" s="157" t="e">
        <f>F78/C78*100</f>
        <v>#DIV/0!</v>
      </c>
    </row>
    <row r="79" spans="1:9" s="123" customFormat="1" ht="37.5" customHeight="1">
      <c r="A79" s="161" t="s">
        <v>239</v>
      </c>
      <c r="B79" s="127" t="s">
        <v>100</v>
      </c>
      <c r="C79" s="122" t="e">
        <f>'146'!#REF!</f>
        <v>#REF!</v>
      </c>
      <c r="D79" s="122" t="e">
        <f>'146'!#REF!</f>
        <v>#REF!</v>
      </c>
      <c r="E79" s="122" t="e">
        <f>'146'!#REF!</f>
        <v>#REF!</v>
      </c>
      <c r="F79" s="122" t="e">
        <f>'146'!#REF!</f>
        <v>#REF!</v>
      </c>
      <c r="G79" s="122"/>
      <c r="H79" s="122" t="e">
        <f t="shared" si="3"/>
        <v>#REF!</v>
      </c>
      <c r="I79" s="157"/>
    </row>
    <row r="80" spans="1:9" s="123" customFormat="1" ht="27" customHeight="1">
      <c r="A80" s="161" t="s">
        <v>331</v>
      </c>
      <c r="B80" s="240" t="s">
        <v>330</v>
      </c>
      <c r="C80" s="122" t="e">
        <f>'146'!#REF!</f>
        <v>#REF!</v>
      </c>
      <c r="D80" s="122" t="e">
        <f>'146'!#REF!</f>
        <v>#REF!</v>
      </c>
      <c r="E80" s="122" t="e">
        <f>'146'!#REF!</f>
        <v>#REF!</v>
      </c>
      <c r="F80" s="122" t="e">
        <f>'146'!#REF!</f>
        <v>#REF!</v>
      </c>
      <c r="G80" s="122"/>
      <c r="H80" s="122" t="e">
        <f t="shared" si="3"/>
        <v>#REF!</v>
      </c>
      <c r="I80" s="157" t="e">
        <f>F80/C80*100</f>
        <v>#REF!</v>
      </c>
    </row>
    <row r="81" spans="1:9" s="123" customFormat="1" ht="37.5" customHeight="1">
      <c r="A81" s="35" t="s">
        <v>101</v>
      </c>
      <c r="B81" s="240" t="s">
        <v>56</v>
      </c>
      <c r="C81" s="122" t="e">
        <f>'146'!#REF!</f>
        <v>#REF!</v>
      </c>
      <c r="D81" s="122" t="e">
        <f>'146'!#REF!</f>
        <v>#REF!</v>
      </c>
      <c r="E81" s="122" t="e">
        <f>'146'!#REF!</f>
        <v>#REF!</v>
      </c>
      <c r="F81" s="122" t="e">
        <f>'146'!#REF!</f>
        <v>#REF!</v>
      </c>
      <c r="G81" s="122"/>
      <c r="H81" s="122" t="e">
        <f t="shared" si="3"/>
        <v>#REF!</v>
      </c>
      <c r="I81" s="157" t="e">
        <f>F81/C81*100</f>
        <v>#REF!</v>
      </c>
    </row>
    <row r="82" spans="1:9" s="123" customFormat="1" ht="25.5" customHeight="1">
      <c r="A82" s="35" t="s">
        <v>240</v>
      </c>
      <c r="B82" s="240" t="s">
        <v>57</v>
      </c>
      <c r="C82" s="122" t="e">
        <f>'146'!#REF!</f>
        <v>#REF!</v>
      </c>
      <c r="D82" s="122" t="e">
        <f>'146'!#REF!</f>
        <v>#REF!</v>
      </c>
      <c r="E82" s="122" t="e">
        <f>'146'!#REF!</f>
        <v>#REF!</v>
      </c>
      <c r="F82" s="122" t="e">
        <f>'146'!#REF!</f>
        <v>#REF!</v>
      </c>
      <c r="G82" s="122"/>
      <c r="H82" s="122" t="e">
        <f t="shared" si="3"/>
        <v>#REF!</v>
      </c>
      <c r="I82" s="157" t="e">
        <f>F82/C82*100</f>
        <v>#REF!</v>
      </c>
    </row>
    <row r="83" spans="1:9" s="123" customFormat="1" ht="58.5" customHeight="1">
      <c r="A83" s="35" t="s">
        <v>102</v>
      </c>
      <c r="B83" s="240" t="s">
        <v>58</v>
      </c>
      <c r="C83" s="122" t="e">
        <f>'146'!#REF!</f>
        <v>#REF!</v>
      </c>
      <c r="D83" s="122" t="e">
        <f>'146'!#REF!</f>
        <v>#REF!</v>
      </c>
      <c r="E83" s="122" t="e">
        <f>'146'!#REF!</f>
        <v>#REF!</v>
      </c>
      <c r="F83" s="122" t="e">
        <f>'146'!#REF!</f>
        <v>#REF!</v>
      </c>
      <c r="G83" s="122"/>
      <c r="H83" s="122" t="e">
        <f t="shared" si="3"/>
        <v>#REF!</v>
      </c>
      <c r="I83" s="157"/>
    </row>
    <row r="84" spans="1:10" s="121" customFormat="1" ht="33" customHeight="1">
      <c r="A84" s="153" t="s">
        <v>241</v>
      </c>
      <c r="B84" s="119" t="s">
        <v>59</v>
      </c>
      <c r="C84" s="122" t="e">
        <f>'146'!#REF!</f>
        <v>#REF!</v>
      </c>
      <c r="D84" s="122" t="e">
        <f>'146'!#REF!</f>
        <v>#REF!</v>
      </c>
      <c r="E84" s="122" t="e">
        <f>'146'!#REF!</f>
        <v>#REF!</v>
      </c>
      <c r="F84" s="122" t="e">
        <f>'146'!#REF!</f>
        <v>#REF!</v>
      </c>
      <c r="G84" s="122"/>
      <c r="H84" s="122" t="e">
        <f t="shared" si="3"/>
        <v>#REF!</v>
      </c>
      <c r="I84" s="157"/>
      <c r="J84" s="123"/>
    </row>
    <row r="85" spans="1:9" s="123" customFormat="1" ht="57.75" customHeight="1">
      <c r="A85" s="35" t="s">
        <v>150</v>
      </c>
      <c r="B85" s="239" t="s">
        <v>149</v>
      </c>
      <c r="C85" s="122" t="e">
        <f>'146'!#REF!</f>
        <v>#REF!</v>
      </c>
      <c r="D85" s="122" t="e">
        <f>'146'!#REF!</f>
        <v>#REF!</v>
      </c>
      <c r="E85" s="122" t="e">
        <f>'146'!#REF!</f>
        <v>#REF!</v>
      </c>
      <c r="F85" s="122" t="e">
        <f>'146'!#REF!</f>
        <v>#REF!</v>
      </c>
      <c r="G85" s="122"/>
      <c r="H85" s="122" t="e">
        <f t="shared" si="3"/>
        <v>#REF!</v>
      </c>
      <c r="I85" s="157"/>
    </row>
    <row r="86" spans="1:9" s="123" customFormat="1" ht="26.25" customHeight="1">
      <c r="A86" s="35" t="s">
        <v>242</v>
      </c>
      <c r="B86" s="126" t="s">
        <v>103</v>
      </c>
      <c r="C86" s="122" t="e">
        <f>'146'!#REF!</f>
        <v>#REF!</v>
      </c>
      <c r="D86" s="122" t="e">
        <f>'146'!#REF!</f>
        <v>#REF!</v>
      </c>
      <c r="E86" s="122" t="e">
        <f>'146'!#REF!</f>
        <v>#REF!</v>
      </c>
      <c r="F86" s="122" t="e">
        <f>'146'!#REF!</f>
        <v>#REF!</v>
      </c>
      <c r="G86" s="122"/>
      <c r="H86" s="122" t="e">
        <f t="shared" si="3"/>
        <v>#REF!</v>
      </c>
      <c r="I86" s="157"/>
    </row>
    <row r="87" spans="1:9" s="123" customFormat="1" ht="27" customHeight="1">
      <c r="A87" s="35" t="s">
        <v>105</v>
      </c>
      <c r="B87" s="240" t="s">
        <v>60</v>
      </c>
      <c r="C87" s="122" t="e">
        <f>'146'!#REF!</f>
        <v>#REF!</v>
      </c>
      <c r="D87" s="122" t="e">
        <f>'146'!#REF!</f>
        <v>#REF!</v>
      </c>
      <c r="E87" s="122" t="e">
        <f>'146'!#REF!</f>
        <v>#REF!</v>
      </c>
      <c r="F87" s="122" t="e">
        <f>'146'!#REF!</f>
        <v>#REF!</v>
      </c>
      <c r="G87" s="122"/>
      <c r="H87" s="122" t="e">
        <f t="shared" si="3"/>
        <v>#REF!</v>
      </c>
      <c r="I87" s="157" t="e">
        <f aca="true" t="shared" si="4" ref="I87:I93">F87/C87*100</f>
        <v>#REF!</v>
      </c>
    </row>
    <row r="88" spans="1:9" s="123" customFormat="1" ht="57.75" customHeight="1" hidden="1">
      <c r="A88" s="35" t="s">
        <v>294</v>
      </c>
      <c r="B88" s="240" t="s">
        <v>293</v>
      </c>
      <c r="C88" s="122" t="e">
        <f>'146'!#REF!</f>
        <v>#REF!</v>
      </c>
      <c r="D88" s="122" t="e">
        <f>'146'!#REF!</f>
        <v>#REF!</v>
      </c>
      <c r="E88" s="122" t="e">
        <f>'146'!#REF!</f>
        <v>#REF!</v>
      </c>
      <c r="F88" s="122" t="e">
        <f>'146'!#REF!</f>
        <v>#REF!</v>
      </c>
      <c r="G88" s="122"/>
      <c r="H88" s="122" t="e">
        <f t="shared" si="3"/>
        <v>#REF!</v>
      </c>
      <c r="I88" s="157" t="e">
        <f t="shared" si="4"/>
        <v>#REF!</v>
      </c>
    </row>
    <row r="89" spans="1:9" s="123" customFormat="1" ht="69.75" customHeight="1">
      <c r="A89" s="35" t="s">
        <v>243</v>
      </c>
      <c r="B89" s="126" t="s">
        <v>372</v>
      </c>
      <c r="C89" s="122" t="e">
        <f>'146'!#REF!</f>
        <v>#REF!</v>
      </c>
      <c r="D89" s="122" t="e">
        <f>'146'!#REF!</f>
        <v>#REF!</v>
      </c>
      <c r="E89" s="122" t="e">
        <f>'146'!#REF!</f>
        <v>#REF!</v>
      </c>
      <c r="F89" s="122" t="e">
        <f>'146'!#REF!</f>
        <v>#REF!</v>
      </c>
      <c r="G89" s="122"/>
      <c r="H89" s="122" t="e">
        <f t="shared" si="3"/>
        <v>#REF!</v>
      </c>
      <c r="I89" s="157" t="e">
        <f t="shared" si="4"/>
        <v>#REF!</v>
      </c>
    </row>
    <row r="90" spans="1:9" s="123" customFormat="1" ht="36.75" customHeight="1">
      <c r="A90" s="35" t="s">
        <v>106</v>
      </c>
      <c r="B90" s="240" t="s">
        <v>61</v>
      </c>
      <c r="C90" s="122" t="e">
        <f>'146'!#REF!</f>
        <v>#REF!</v>
      </c>
      <c r="D90" s="122" t="e">
        <f>'146'!#REF!</f>
        <v>#REF!</v>
      </c>
      <c r="E90" s="122" t="e">
        <f>'146'!#REF!</f>
        <v>#REF!</v>
      </c>
      <c r="F90" s="122" t="e">
        <f>'146'!#REF!</f>
        <v>#REF!</v>
      </c>
      <c r="G90" s="122" t="e">
        <f>F90/D90*100</f>
        <v>#REF!</v>
      </c>
      <c r="H90" s="122" t="e">
        <f t="shared" si="3"/>
        <v>#REF!</v>
      </c>
      <c r="I90" s="157" t="e">
        <f t="shared" si="4"/>
        <v>#REF!</v>
      </c>
    </row>
    <row r="91" spans="1:9" s="123" customFormat="1" ht="36" customHeight="1">
      <c r="A91" s="35" t="s">
        <v>182</v>
      </c>
      <c r="B91" s="240" t="s">
        <v>181</v>
      </c>
      <c r="C91" s="122">
        <f>'151'!C65+'150'!C65+'147'!C66+'148'!C65</f>
        <v>0</v>
      </c>
      <c r="D91" s="122">
        <f>'151'!D65+'150'!D65+'147'!D66+'148'!D65</f>
        <v>0</v>
      </c>
      <c r="E91" s="122">
        <f>'151'!E65+'150'!E65+'147'!E66+'148'!E65</f>
        <v>0</v>
      </c>
      <c r="F91" s="122">
        <f>'151'!F65+'150'!F65+'147'!F66+'148'!F65</f>
        <v>0</v>
      </c>
      <c r="G91" s="122"/>
      <c r="H91" s="122">
        <f t="shared" si="3"/>
        <v>0</v>
      </c>
      <c r="I91" s="157" t="e">
        <f t="shared" si="4"/>
        <v>#DIV/0!</v>
      </c>
    </row>
    <row r="92" spans="1:10" s="121" customFormat="1" ht="18.75" customHeight="1">
      <c r="A92" s="153" t="s">
        <v>113</v>
      </c>
      <c r="B92" s="119" t="s">
        <v>62</v>
      </c>
      <c r="C92" s="122" t="e">
        <f>C93+C94+C95+C96</f>
        <v>#REF!</v>
      </c>
      <c r="D92" s="122" t="e">
        <f>D93+D94+D95+D96</f>
        <v>#REF!</v>
      </c>
      <c r="E92" s="122" t="e">
        <f>E93+E94+E95+E96</f>
        <v>#REF!</v>
      </c>
      <c r="F92" s="122" t="e">
        <f>F93+F94+F95+F96</f>
        <v>#REF!</v>
      </c>
      <c r="G92" s="122"/>
      <c r="H92" s="122" t="e">
        <f t="shared" si="3"/>
        <v>#REF!</v>
      </c>
      <c r="I92" s="157" t="e">
        <f t="shared" si="4"/>
        <v>#REF!</v>
      </c>
      <c r="J92" s="123"/>
    </row>
    <row r="93" spans="1:9" s="123" customFormat="1" ht="26.25" customHeight="1">
      <c r="A93" s="35" t="s">
        <v>107</v>
      </c>
      <c r="B93" s="240" t="s">
        <v>63</v>
      </c>
      <c r="C93" s="122" t="e">
        <f>'146'!#REF!</f>
        <v>#REF!</v>
      </c>
      <c r="D93" s="122" t="e">
        <f>'146'!#REF!</f>
        <v>#REF!</v>
      </c>
      <c r="E93" s="122" t="e">
        <f>'146'!#REF!</f>
        <v>#REF!</v>
      </c>
      <c r="F93" s="122" t="e">
        <f>'146'!#REF!</f>
        <v>#REF!</v>
      </c>
      <c r="G93" s="122"/>
      <c r="H93" s="122" t="e">
        <f t="shared" si="3"/>
        <v>#REF!</v>
      </c>
      <c r="I93" s="157" t="e">
        <f t="shared" si="4"/>
        <v>#REF!</v>
      </c>
    </row>
    <row r="94" spans="1:9" s="123" customFormat="1" ht="26.25" customHeight="1">
      <c r="A94" s="35" t="s">
        <v>108</v>
      </c>
      <c r="B94" s="240" t="s">
        <v>78</v>
      </c>
      <c r="C94" s="122">
        <f>'147'!C68+'148'!C67+'149'!C66+'150'!C67+'151'!C67+'152'!C66+'154'!C67+'155'!C66</f>
        <v>0</v>
      </c>
      <c r="D94" s="122">
        <f>'147'!D68+'148'!D67+'149'!D66+'150'!D67+'151'!D67+'152'!D66+'154'!D67+'155'!D66</f>
        <v>0</v>
      </c>
      <c r="E94" s="122">
        <f>'147'!E68+'148'!E67+'149'!E66+'150'!E67+'151'!E67+'152'!E66+'154'!E67+'155'!E66</f>
        <v>0</v>
      </c>
      <c r="F94" s="122">
        <f>'147'!F68+'148'!F67+'149'!F66+'150'!F67+'151'!F67+'152'!F66+'154'!F67+'155'!F66</f>
        <v>0</v>
      </c>
      <c r="G94" s="122"/>
      <c r="H94" s="122">
        <f t="shared" si="3"/>
        <v>0</v>
      </c>
      <c r="I94" s="157"/>
    </row>
    <row r="95" spans="1:9" s="123" customFormat="1" ht="27.75" customHeight="1" hidden="1">
      <c r="A95" s="35" t="s">
        <v>244</v>
      </c>
      <c r="B95" s="240" t="s">
        <v>64</v>
      </c>
      <c r="C95" s="122" t="e">
        <f>'146'!#REF!</f>
        <v>#REF!</v>
      </c>
      <c r="D95" s="122" t="e">
        <f>'146'!#REF!</f>
        <v>#REF!</v>
      </c>
      <c r="E95" s="122" t="e">
        <f>'146'!#REF!</f>
        <v>#REF!</v>
      </c>
      <c r="F95" s="122" t="e">
        <f>'146'!#REF!</f>
        <v>#REF!</v>
      </c>
      <c r="G95" s="122"/>
      <c r="H95" s="122" t="e">
        <f t="shared" si="3"/>
        <v>#REF!</v>
      </c>
      <c r="I95" s="157" t="e">
        <f aca="true" t="shared" si="5" ref="I95:I105">F95/C95*100</f>
        <v>#REF!</v>
      </c>
    </row>
    <row r="96" spans="1:9" s="123" customFormat="1" ht="18.75" customHeight="1">
      <c r="A96" s="35" t="s">
        <v>245</v>
      </c>
      <c r="B96" s="240" t="s">
        <v>82</v>
      </c>
      <c r="C96" s="122">
        <f>'147'!C69+'148'!C68+'149'!C67+'150'!C68+'151'!C68+'152'!C67+'154'!C68+'155'!C67</f>
        <v>0</v>
      </c>
      <c r="D96" s="122">
        <f>'147'!D69+'148'!D68+'149'!D67+'150'!D68+'151'!D68+'152'!D67+'154'!D68+'155'!D67</f>
        <v>0</v>
      </c>
      <c r="E96" s="122">
        <f>'147'!E69+'148'!E68+'149'!E67+'150'!E68+'151'!E68+'152'!E67+'154'!E68+'155'!E67</f>
        <v>0</v>
      </c>
      <c r="F96" s="122">
        <f>'147'!F69+'148'!F68+'149'!F67+'150'!F68+'151'!F68+'152'!F67+'154'!F68+'155'!F67</f>
        <v>0</v>
      </c>
      <c r="G96" s="122"/>
      <c r="H96" s="122">
        <f t="shared" si="3"/>
        <v>0</v>
      </c>
      <c r="I96" s="157" t="e">
        <f t="shared" si="5"/>
        <v>#DIV/0!</v>
      </c>
    </row>
    <row r="97" spans="1:11" s="193" customFormat="1" ht="15.75" customHeight="1">
      <c r="A97" s="221" t="s">
        <v>65</v>
      </c>
      <c r="B97" s="194"/>
      <c r="C97" s="98" t="e">
        <f>C8+C24+C27+C34+C38+C44+C54+C65+C71+C92+C61+C69+C15</f>
        <v>#REF!</v>
      </c>
      <c r="D97" s="98" t="e">
        <f>D8+D24+D27+D34+D38+D44+D54+D65+D71+D92+D61+D69+D15</f>
        <v>#REF!</v>
      </c>
      <c r="E97" s="98" t="e">
        <f>E8+E24+E27+E34+E38+E44+E54+E65+E71+E92+E61+E69+E15</f>
        <v>#REF!</v>
      </c>
      <c r="F97" s="98" t="e">
        <f>F8+F24+F27+F34+F38+F44+F54+F65+F71+F92+F61+F69+F15</f>
        <v>#REF!</v>
      </c>
      <c r="G97" s="98" t="e">
        <f aca="true" t="shared" si="6" ref="G97:G112">F97/D97*100</f>
        <v>#REF!</v>
      </c>
      <c r="H97" s="98" t="e">
        <f t="shared" si="3"/>
        <v>#REF!</v>
      </c>
      <c r="I97" s="184" t="e">
        <f t="shared" si="5"/>
        <v>#REF!</v>
      </c>
      <c r="K97" s="196"/>
    </row>
    <row r="98" spans="1:10" s="193" customFormat="1" ht="21" customHeight="1">
      <c r="A98" s="221" t="s">
        <v>115</v>
      </c>
      <c r="B98" s="194" t="s">
        <v>131</v>
      </c>
      <c r="C98" s="197">
        <f>C99+C104+C118+C158+C172+C181+C182+C175+C180+C183+C178</f>
        <v>2775.6</v>
      </c>
      <c r="D98" s="197">
        <f>D99+D104+D118+D158+D172+D181+D182+D175+D180+D183+D178</f>
        <v>3778</v>
      </c>
      <c r="E98" s="197" t="e">
        <f>E99+E104+E118+E158+E172+E181+E182+E175+E180+E183+E178</f>
        <v>#REF!</v>
      </c>
      <c r="F98" s="197">
        <f>F99+F104+F118+F158+F172+F181+F182+F175+F180+F183+F178</f>
        <v>2241.9</v>
      </c>
      <c r="G98" s="98">
        <f t="shared" si="6"/>
        <v>59.34092112228693</v>
      </c>
      <c r="H98" s="98">
        <f t="shared" si="3"/>
        <v>-1536.1</v>
      </c>
      <c r="I98" s="184">
        <f t="shared" si="5"/>
        <v>80.77172503242542</v>
      </c>
      <c r="J98" s="195"/>
    </row>
    <row r="99" spans="1:11" s="121" customFormat="1" ht="25.5" customHeight="1">
      <c r="A99" s="153" t="s">
        <v>273</v>
      </c>
      <c r="B99" s="119" t="s">
        <v>132</v>
      </c>
      <c r="C99" s="122">
        <f>C100+C101+C102+C103</f>
        <v>1843</v>
      </c>
      <c r="D99" s="122">
        <f>D100+D101+D102+D103</f>
        <v>2792.4</v>
      </c>
      <c r="E99" s="122" t="e">
        <f>E100+E101+E102+E103</f>
        <v>#REF!</v>
      </c>
      <c r="F99" s="122">
        <f>F100+F101+F102+F103</f>
        <v>1401.2</v>
      </c>
      <c r="G99" s="122">
        <f t="shared" si="6"/>
        <v>50.17905744162727</v>
      </c>
      <c r="H99" s="122">
        <f t="shared" si="3"/>
        <v>-1391.2</v>
      </c>
      <c r="I99" s="157">
        <f t="shared" si="5"/>
        <v>76.02821486706458</v>
      </c>
      <c r="J99" s="123"/>
      <c r="K99" s="128"/>
    </row>
    <row r="100" spans="1:11" s="123" customFormat="1" ht="24" customHeight="1">
      <c r="A100" s="35" t="s">
        <v>246</v>
      </c>
      <c r="B100" s="240" t="s">
        <v>180</v>
      </c>
      <c r="C100" s="122">
        <f>'146'!C54</f>
        <v>1843</v>
      </c>
      <c r="D100" s="122">
        <f>'146'!D54</f>
        <v>2792.4</v>
      </c>
      <c r="E100" s="122" t="e">
        <f>'146'!#REF!</f>
        <v>#REF!</v>
      </c>
      <c r="F100" s="122">
        <f>'146'!E54</f>
        <v>1401.2</v>
      </c>
      <c r="G100" s="122">
        <f t="shared" si="6"/>
        <v>50.17905744162727</v>
      </c>
      <c r="H100" s="122">
        <f t="shared" si="3"/>
        <v>-1391.2</v>
      </c>
      <c r="I100" s="157">
        <f t="shared" si="5"/>
        <v>76.02821486706458</v>
      </c>
      <c r="K100" s="130"/>
    </row>
    <row r="101" spans="1:11" s="123" customFormat="1" ht="24" customHeight="1">
      <c r="A101" s="35" t="s">
        <v>247</v>
      </c>
      <c r="B101" s="240" t="s">
        <v>184</v>
      </c>
      <c r="C101" s="122">
        <f>'147'!C73+'148'!C72+'149'!C71+'150'!C72+'151'!C72+'152'!C71+'154'!C72+'155'!C71</f>
        <v>0</v>
      </c>
      <c r="D101" s="122">
        <f>'147'!D73+'148'!D72+'149'!D71+'150'!D72+'151'!D72+'152'!D71+'154'!D72+'155'!D71</f>
        <v>0</v>
      </c>
      <c r="E101" s="122">
        <f>'147'!E73+'148'!E72+'149'!E71+'150'!E72+'151'!E72+'152'!E71+'154'!E72+'155'!E71</f>
        <v>0</v>
      </c>
      <c r="F101" s="122">
        <f>'147'!F73+'148'!F72+'149'!F71+'150'!F72+'151'!F72+'152'!F71+'154'!F72+'155'!F71</f>
        <v>0</v>
      </c>
      <c r="G101" s="122" t="e">
        <f t="shared" si="6"/>
        <v>#DIV/0!</v>
      </c>
      <c r="H101" s="122">
        <f t="shared" si="3"/>
        <v>0</v>
      </c>
      <c r="I101" s="157" t="e">
        <f t="shared" si="5"/>
        <v>#DIV/0!</v>
      </c>
      <c r="K101" s="130"/>
    </row>
    <row r="102" spans="1:11" s="123" customFormat="1" ht="36" customHeight="1">
      <c r="A102" s="35" t="s">
        <v>248</v>
      </c>
      <c r="B102" s="240" t="s">
        <v>179</v>
      </c>
      <c r="C102" s="122">
        <f>'146'!C55</f>
        <v>0</v>
      </c>
      <c r="D102" s="122">
        <f>'146'!D55</f>
        <v>0</v>
      </c>
      <c r="E102" s="122" t="e">
        <f>'146'!#REF!</f>
        <v>#REF!</v>
      </c>
      <c r="F102" s="122">
        <f>'146'!E55</f>
        <v>0</v>
      </c>
      <c r="G102" s="122" t="e">
        <f t="shared" si="6"/>
        <v>#DIV/0!</v>
      </c>
      <c r="H102" s="122">
        <f t="shared" si="3"/>
        <v>0</v>
      </c>
      <c r="I102" s="157" t="e">
        <f t="shared" si="5"/>
        <v>#DIV/0!</v>
      </c>
      <c r="K102" s="130"/>
    </row>
    <row r="103" spans="1:11" s="123" customFormat="1" ht="22.5" customHeight="1" hidden="1">
      <c r="A103" s="35" t="s">
        <v>249</v>
      </c>
      <c r="B103" s="240" t="s">
        <v>185</v>
      </c>
      <c r="C103" s="122">
        <f>'147'!C74+'148'!C73+'149'!C72+'150'!C73+'151'!C73+'152'!C72+'154'!C73+'155'!C72</f>
        <v>0</v>
      </c>
      <c r="D103" s="122">
        <f>'147'!D74+'148'!D73+'149'!D72+'150'!D73+'151'!D73+'152'!D72+'154'!D73+'155'!D72</f>
        <v>0</v>
      </c>
      <c r="E103" s="122">
        <f>'147'!E74+'148'!E73+'149'!E72+'150'!E73+'151'!E73+'152'!E72+'154'!E73+'155'!E72</f>
        <v>0</v>
      </c>
      <c r="F103" s="122">
        <f>'147'!F74+'148'!F73+'149'!F72+'150'!F73+'151'!F73+'152'!F72+'154'!F73+'155'!F72</f>
        <v>0</v>
      </c>
      <c r="G103" s="122" t="e">
        <f t="shared" si="6"/>
        <v>#DIV/0!</v>
      </c>
      <c r="H103" s="122">
        <f t="shared" si="3"/>
        <v>0</v>
      </c>
      <c r="I103" s="157" t="e">
        <f t="shared" si="5"/>
        <v>#DIV/0!</v>
      </c>
      <c r="K103" s="130"/>
    </row>
    <row r="104" spans="1:11" s="121" customFormat="1" ht="36" customHeight="1">
      <c r="A104" s="153" t="s">
        <v>250</v>
      </c>
      <c r="B104" s="119" t="s">
        <v>133</v>
      </c>
      <c r="C104" s="122">
        <f>C105+C113+C116+C117+C106+C110+C109+C107+C114+C115+C108</f>
        <v>0</v>
      </c>
      <c r="D104" s="122">
        <f>D105+D113+D116+D117+D106+D110+D109+D107+D114+D115+D108</f>
        <v>0</v>
      </c>
      <c r="E104" s="122" t="e">
        <f>E105+E113+E116+E117+E106+E110+E109+E107+E114+E115+E108</f>
        <v>#REF!</v>
      </c>
      <c r="F104" s="122">
        <f>F105+F113+F116+F117+F106+F110+F109+F107+F114+F115+F108</f>
        <v>0</v>
      </c>
      <c r="G104" s="122" t="e">
        <f t="shared" si="6"/>
        <v>#DIV/0!</v>
      </c>
      <c r="H104" s="122">
        <f t="shared" si="3"/>
        <v>0</v>
      </c>
      <c r="I104" s="157" t="e">
        <f t="shared" si="5"/>
        <v>#DIV/0!</v>
      </c>
      <c r="J104" s="123"/>
      <c r="K104" s="128"/>
    </row>
    <row r="105" spans="1:11" s="123" customFormat="1" ht="24.75" customHeight="1">
      <c r="A105" s="35" t="s">
        <v>118</v>
      </c>
      <c r="B105" s="240" t="s">
        <v>178</v>
      </c>
      <c r="C105" s="122">
        <f>'146'!C57</f>
        <v>0</v>
      </c>
      <c r="D105" s="122">
        <f>'146'!D57</f>
        <v>0</v>
      </c>
      <c r="E105" s="122" t="e">
        <f>'146'!#REF!</f>
        <v>#REF!</v>
      </c>
      <c r="F105" s="122">
        <f>'146'!E57</f>
        <v>0</v>
      </c>
      <c r="G105" s="122" t="e">
        <f t="shared" si="6"/>
        <v>#DIV/0!</v>
      </c>
      <c r="H105" s="122">
        <f t="shared" si="3"/>
        <v>0</v>
      </c>
      <c r="I105" s="157" t="e">
        <f t="shared" si="5"/>
        <v>#DIV/0!</v>
      </c>
      <c r="K105" s="130"/>
    </row>
    <row r="106" spans="1:11" s="123" customFormat="1" ht="59.25" customHeight="1">
      <c r="A106" s="35" t="s">
        <v>352</v>
      </c>
      <c r="B106" s="239" t="s">
        <v>353</v>
      </c>
      <c r="C106" s="122">
        <f>'147'!C78</f>
        <v>0</v>
      </c>
      <c r="D106" s="122">
        <f>'147'!D78</f>
        <v>0</v>
      </c>
      <c r="E106" s="122">
        <f>'147'!E78</f>
        <v>0</v>
      </c>
      <c r="F106" s="122">
        <f>'147'!F78</f>
        <v>0</v>
      </c>
      <c r="G106" s="122" t="e">
        <f t="shared" si="6"/>
        <v>#DIV/0!</v>
      </c>
      <c r="H106" s="122">
        <f t="shared" si="3"/>
        <v>0</v>
      </c>
      <c r="I106" s="157"/>
      <c r="K106" s="130"/>
    </row>
    <row r="107" spans="1:11" s="123" customFormat="1" ht="24.75" customHeight="1">
      <c r="A107" s="35" t="s">
        <v>384</v>
      </c>
      <c r="B107" s="240" t="s">
        <v>406</v>
      </c>
      <c r="C107" s="122">
        <f>'146'!C58</f>
        <v>0</v>
      </c>
      <c r="D107" s="122">
        <f>'146'!D58</f>
        <v>0</v>
      </c>
      <c r="E107" s="122" t="e">
        <f>'146'!#REF!</f>
        <v>#REF!</v>
      </c>
      <c r="F107" s="122">
        <f>'146'!E58</f>
        <v>0</v>
      </c>
      <c r="G107" s="122" t="e">
        <f t="shared" si="6"/>
        <v>#DIV/0!</v>
      </c>
      <c r="H107" s="122">
        <f t="shared" si="3"/>
        <v>0</v>
      </c>
      <c r="I107" s="157"/>
      <c r="K107" s="130"/>
    </row>
    <row r="108" spans="1:11" s="123" customFormat="1" ht="26.25" customHeight="1">
      <c r="A108" s="35" t="s">
        <v>403</v>
      </c>
      <c r="B108" s="25" t="s">
        <v>402</v>
      </c>
      <c r="C108" s="122">
        <f>'150'!C75</f>
        <v>0</v>
      </c>
      <c r="D108" s="122">
        <f>'150'!D75</f>
        <v>0</v>
      </c>
      <c r="E108" s="122">
        <f>'150'!E75</f>
        <v>0</v>
      </c>
      <c r="F108" s="122">
        <f>'150'!F75</f>
        <v>0</v>
      </c>
      <c r="G108" s="122" t="e">
        <f t="shared" si="6"/>
        <v>#DIV/0!</v>
      </c>
      <c r="H108" s="122">
        <f aca="true" t="shared" si="7" ref="H108:H139">F108-D108</f>
        <v>0</v>
      </c>
      <c r="I108" s="157"/>
      <c r="K108" s="130"/>
    </row>
    <row r="109" spans="1:11" s="123" customFormat="1" ht="35.25" customHeight="1">
      <c r="A109" s="15" t="s">
        <v>386</v>
      </c>
      <c r="B109" s="25" t="s">
        <v>385</v>
      </c>
      <c r="C109" s="122">
        <f>'148'!C75+'149'!C74+'150'!C76+'151'!C75+'152'!C74+'154'!C75+'155'!C74</f>
        <v>0</v>
      </c>
      <c r="D109" s="122">
        <f>'148'!D75+'149'!D74+'150'!D76+'151'!D75+'152'!D74+'154'!D75+'155'!D74</f>
        <v>0</v>
      </c>
      <c r="E109" s="122">
        <f>'148'!E75+'149'!E74+'150'!E76+'151'!E75+'152'!E74+'154'!E75+'155'!E74</f>
        <v>0</v>
      </c>
      <c r="F109" s="122">
        <f>'148'!F75+'149'!F74+'150'!F76+'151'!F75+'152'!F74+'154'!F75+'155'!F74</f>
        <v>0</v>
      </c>
      <c r="G109" s="122" t="e">
        <f t="shared" si="6"/>
        <v>#DIV/0!</v>
      </c>
      <c r="H109" s="122">
        <f t="shared" si="7"/>
        <v>0</v>
      </c>
      <c r="I109" s="157"/>
      <c r="K109" s="130"/>
    </row>
    <row r="110" spans="1:11" s="123" customFormat="1" ht="44.25" customHeight="1">
      <c r="A110" s="153" t="s">
        <v>378</v>
      </c>
      <c r="B110" s="142" t="s">
        <v>377</v>
      </c>
      <c r="C110" s="122">
        <f>C111+C112</f>
        <v>0</v>
      </c>
      <c r="D110" s="122">
        <f>D111+D112</f>
        <v>0</v>
      </c>
      <c r="E110" s="122">
        <f>E111+E112</f>
        <v>0</v>
      </c>
      <c r="F110" s="122">
        <f>F111+F112</f>
        <v>0</v>
      </c>
      <c r="G110" s="122" t="e">
        <f t="shared" si="6"/>
        <v>#DIV/0!</v>
      </c>
      <c r="H110" s="122">
        <f t="shared" si="7"/>
        <v>0</v>
      </c>
      <c r="I110" s="157"/>
      <c r="K110" s="130"/>
    </row>
    <row r="111" spans="1:11" s="123" customFormat="1" ht="72.75" customHeight="1">
      <c r="A111" s="16" t="s">
        <v>379</v>
      </c>
      <c r="B111" s="25" t="s">
        <v>375</v>
      </c>
      <c r="C111" s="122">
        <f>'147'!C80</f>
        <v>0</v>
      </c>
      <c r="D111" s="122">
        <f>'147'!D80</f>
        <v>0</v>
      </c>
      <c r="E111" s="122">
        <f>'147'!E80</f>
        <v>0</v>
      </c>
      <c r="F111" s="122">
        <f>'147'!F80</f>
        <v>0</v>
      </c>
      <c r="G111" s="122" t="e">
        <f t="shared" si="6"/>
        <v>#DIV/0!</v>
      </c>
      <c r="H111" s="122">
        <f t="shared" si="7"/>
        <v>0</v>
      </c>
      <c r="I111" s="157"/>
      <c r="K111" s="130"/>
    </row>
    <row r="112" spans="1:11" s="123" customFormat="1" ht="47.25" customHeight="1">
      <c r="A112" s="35" t="s">
        <v>380</v>
      </c>
      <c r="B112" s="25" t="s">
        <v>376</v>
      </c>
      <c r="C112" s="122">
        <f>'147'!C81</f>
        <v>0</v>
      </c>
      <c r="D112" s="122">
        <f>'147'!D81</f>
        <v>0</v>
      </c>
      <c r="E112" s="122">
        <f>'147'!E81</f>
        <v>0</v>
      </c>
      <c r="F112" s="122">
        <f>'147'!F81</f>
        <v>0</v>
      </c>
      <c r="G112" s="122" t="e">
        <f t="shared" si="6"/>
        <v>#DIV/0!</v>
      </c>
      <c r="H112" s="122">
        <f t="shared" si="7"/>
        <v>0</v>
      </c>
      <c r="I112" s="157"/>
      <c r="K112" s="130"/>
    </row>
    <row r="113" spans="1:11" s="123" customFormat="1" ht="35.25" customHeight="1">
      <c r="A113" s="35" t="s">
        <v>183</v>
      </c>
      <c r="B113" s="240" t="s">
        <v>373</v>
      </c>
      <c r="C113" s="122">
        <f>'146'!C59</f>
        <v>0</v>
      </c>
      <c r="D113" s="122">
        <f>'146'!D59</f>
        <v>0</v>
      </c>
      <c r="E113" s="122" t="e">
        <f>'146'!#REF!</f>
        <v>#REF!</v>
      </c>
      <c r="F113" s="122">
        <f>'146'!E59</f>
        <v>0</v>
      </c>
      <c r="G113" s="122"/>
      <c r="H113" s="122">
        <f t="shared" si="7"/>
        <v>0</v>
      </c>
      <c r="I113" s="157" t="e">
        <f>F113/C113*100</f>
        <v>#DIV/0!</v>
      </c>
      <c r="K113" s="130"/>
    </row>
    <row r="114" spans="1:11" s="123" customFormat="1" ht="48.75" customHeight="1">
      <c r="A114" s="162" t="s">
        <v>383</v>
      </c>
      <c r="B114" s="240" t="s">
        <v>382</v>
      </c>
      <c r="C114" s="122">
        <f>'146'!C60</f>
        <v>0</v>
      </c>
      <c r="D114" s="122">
        <f>'146'!D60</f>
        <v>0</v>
      </c>
      <c r="E114" s="122" t="e">
        <f>'146'!#REF!</f>
        <v>#REF!</v>
      </c>
      <c r="F114" s="122">
        <f>'146'!E60</f>
        <v>0</v>
      </c>
      <c r="G114" s="122" t="e">
        <f aca="true" t="shared" si="8" ref="G114:G153">F114/D114*100</f>
        <v>#DIV/0!</v>
      </c>
      <c r="H114" s="122">
        <f t="shared" si="7"/>
        <v>0</v>
      </c>
      <c r="I114" s="157"/>
      <c r="K114" s="130"/>
    </row>
    <row r="115" spans="1:11" s="123" customFormat="1" ht="35.25" customHeight="1">
      <c r="A115" s="15" t="s">
        <v>401</v>
      </c>
      <c r="B115" s="25" t="s">
        <v>400</v>
      </c>
      <c r="C115" s="122">
        <f>'148'!C76+'151'!C76+'147'!C76</f>
        <v>0</v>
      </c>
      <c r="D115" s="122">
        <f>'148'!D76+'151'!D76+'147'!D76</f>
        <v>0</v>
      </c>
      <c r="E115" s="122">
        <f>'148'!E76+'151'!E76+'147'!E76</f>
        <v>0</v>
      </c>
      <c r="F115" s="122">
        <f>'148'!F76+'151'!F76+'147'!F76</f>
        <v>0</v>
      </c>
      <c r="G115" s="122" t="e">
        <f t="shared" si="8"/>
        <v>#DIV/0!</v>
      </c>
      <c r="H115" s="122">
        <f t="shared" si="7"/>
        <v>0</v>
      </c>
      <c r="I115" s="157"/>
      <c r="K115" s="130"/>
    </row>
    <row r="116" spans="1:11" s="123" customFormat="1" ht="25.5" customHeight="1">
      <c r="A116" s="162" t="s">
        <v>251</v>
      </c>
      <c r="B116" s="240" t="s">
        <v>176</v>
      </c>
      <c r="C116" s="122">
        <f>'146'!C63</f>
        <v>0</v>
      </c>
      <c r="D116" s="122">
        <f>'146'!D63</f>
        <v>0</v>
      </c>
      <c r="E116" s="122" t="e">
        <f>'146'!#REF!</f>
        <v>#REF!</v>
      </c>
      <c r="F116" s="122">
        <f>'146'!E63</f>
        <v>0</v>
      </c>
      <c r="G116" s="122" t="e">
        <f t="shared" si="8"/>
        <v>#DIV/0!</v>
      </c>
      <c r="H116" s="122">
        <f t="shared" si="7"/>
        <v>0</v>
      </c>
      <c r="I116" s="157" t="e">
        <f aca="true" t="shared" si="9" ref="I116:I126">F116/C116*100</f>
        <v>#DIV/0!</v>
      </c>
      <c r="K116" s="130"/>
    </row>
    <row r="117" spans="1:11" s="123" customFormat="1" ht="16.5" customHeight="1">
      <c r="A117" s="35" t="s">
        <v>252</v>
      </c>
      <c r="B117" s="240" t="s">
        <v>186</v>
      </c>
      <c r="C117" s="122">
        <f>'147'!C77+'148'!C77+'149'!C75+'150'!C77+'151'!C77+'152'!C75+'154'!C76+'155'!C75</f>
        <v>0</v>
      </c>
      <c r="D117" s="122">
        <f>'147'!D77+'148'!D77+'149'!D75+'150'!D77+'151'!D77+'152'!D75+'154'!D76+'155'!D75</f>
        <v>0</v>
      </c>
      <c r="E117" s="122">
        <f>'147'!E77+'148'!E77+'149'!E75+'150'!E77+'151'!E77+'152'!E75+'154'!E76+'155'!E75</f>
        <v>0</v>
      </c>
      <c r="F117" s="122">
        <f>'147'!F77+'148'!F77+'149'!F75+'150'!F77+'151'!F77+'152'!F75+'154'!F76+'155'!F75</f>
        <v>0</v>
      </c>
      <c r="G117" s="122" t="e">
        <f t="shared" si="8"/>
        <v>#DIV/0!</v>
      </c>
      <c r="H117" s="122">
        <f t="shared" si="7"/>
        <v>0</v>
      </c>
      <c r="I117" s="157" t="e">
        <f t="shared" si="9"/>
        <v>#DIV/0!</v>
      </c>
      <c r="K117" s="130"/>
    </row>
    <row r="118" spans="1:11" s="121" customFormat="1" ht="26.25" customHeight="1">
      <c r="A118" s="153" t="s">
        <v>253</v>
      </c>
      <c r="B118" s="119" t="s">
        <v>134</v>
      </c>
      <c r="C118" s="122">
        <f>C119+C151+C120+C152+C121+C123+C153+C154+C124+C155+C125+C146+C147+C148+C156+C149+C157+C150+C122</f>
        <v>50.2</v>
      </c>
      <c r="D118" s="122">
        <f>D119+D151+D120+D152+D121+D123+D153+D154+D124+D155+D125+D146+D147+D148+D156+D149+D157+D150+D122</f>
        <v>92.2</v>
      </c>
      <c r="E118" s="122" t="e">
        <f>E119+E151+E120+E152+E121+E123+E153+E154+E124+E155+E125+E146+E147+E148+E156+E149+E157+E150+E122</f>
        <v>#REF!</v>
      </c>
      <c r="F118" s="122">
        <f>F119+F151+F120+F152+F121+F123+F153+F154+F124+F155+F125+F146+F147+F148+F156+F149+F157+F150+F122</f>
        <v>92.2</v>
      </c>
      <c r="G118" s="122">
        <f t="shared" si="8"/>
        <v>100</v>
      </c>
      <c r="H118" s="122">
        <f t="shared" si="7"/>
        <v>0</v>
      </c>
      <c r="I118" s="157">
        <f t="shared" si="9"/>
        <v>183.66533864541833</v>
      </c>
      <c r="J118" s="123"/>
      <c r="K118" s="128"/>
    </row>
    <row r="119" spans="1:11" s="123" customFormat="1" ht="35.25" customHeight="1">
      <c r="A119" s="35" t="s">
        <v>120</v>
      </c>
      <c r="B119" s="240" t="s">
        <v>187</v>
      </c>
      <c r="C119" s="122">
        <f>'146'!C65</f>
        <v>0</v>
      </c>
      <c r="D119" s="122">
        <f>'146'!D65</f>
        <v>0</v>
      </c>
      <c r="E119" s="122" t="e">
        <f>'146'!#REF!</f>
        <v>#REF!</v>
      </c>
      <c r="F119" s="122">
        <f>'146'!E65</f>
        <v>0</v>
      </c>
      <c r="G119" s="122" t="e">
        <f t="shared" si="8"/>
        <v>#DIV/0!</v>
      </c>
      <c r="H119" s="122">
        <f t="shared" si="7"/>
        <v>0</v>
      </c>
      <c r="I119" s="157" t="e">
        <f t="shared" si="9"/>
        <v>#DIV/0!</v>
      </c>
      <c r="K119" s="130"/>
    </row>
    <row r="120" spans="1:11" s="123" customFormat="1" ht="34.5" customHeight="1">
      <c r="A120" s="35" t="s">
        <v>254</v>
      </c>
      <c r="B120" s="240" t="s">
        <v>188</v>
      </c>
      <c r="C120" s="122">
        <f>'147'!C83+'148'!C79+'149'!C77+'150'!C79+'151'!C79+'152'!C77+'154'!C78+'155'!C77</f>
        <v>0</v>
      </c>
      <c r="D120" s="122">
        <f>'147'!D83+'148'!D79+'149'!D77+'150'!D79+'151'!D79+'152'!D77+'154'!D78+'155'!D77</f>
        <v>0</v>
      </c>
      <c r="E120" s="122">
        <f>'147'!E83+'148'!E79+'149'!E77+'150'!E79+'151'!E79+'152'!E77+'154'!E78+'155'!E77</f>
        <v>0</v>
      </c>
      <c r="F120" s="122">
        <f>'147'!F83+'148'!F79+'149'!F77+'150'!F79+'151'!F79+'152'!F77+'154'!F78+'155'!F77</f>
        <v>0</v>
      </c>
      <c r="G120" s="122" t="e">
        <f t="shared" si="8"/>
        <v>#DIV/0!</v>
      </c>
      <c r="H120" s="122">
        <f t="shared" si="7"/>
        <v>0</v>
      </c>
      <c r="I120" s="157" t="e">
        <f t="shared" si="9"/>
        <v>#DIV/0!</v>
      </c>
      <c r="K120" s="130"/>
    </row>
    <row r="121" spans="1:11" s="123" customFormat="1" ht="45.75" customHeight="1">
      <c r="A121" s="35" t="s">
        <v>256</v>
      </c>
      <c r="B121" s="240" t="s">
        <v>173</v>
      </c>
      <c r="C121" s="122">
        <f>'146'!C68</f>
        <v>50.2</v>
      </c>
      <c r="D121" s="122">
        <f>'146'!D68</f>
        <v>92.2</v>
      </c>
      <c r="E121" s="122" t="e">
        <f>'146'!#REF!</f>
        <v>#REF!</v>
      </c>
      <c r="F121" s="122">
        <f>'146'!E68</f>
        <v>92.2</v>
      </c>
      <c r="G121" s="122">
        <f t="shared" si="8"/>
        <v>100</v>
      </c>
      <c r="H121" s="122">
        <f t="shared" si="7"/>
        <v>0</v>
      </c>
      <c r="I121" s="157">
        <f t="shared" si="9"/>
        <v>183.66533864541833</v>
      </c>
      <c r="K121" s="130"/>
    </row>
    <row r="122" spans="1:11" s="123" customFormat="1" ht="21.75" customHeight="1">
      <c r="A122" s="35" t="s">
        <v>260</v>
      </c>
      <c r="B122" s="240" t="s">
        <v>170</v>
      </c>
      <c r="C122" s="122">
        <f>'146'!C70</f>
        <v>0</v>
      </c>
      <c r="D122" s="122">
        <f>'146'!D70</f>
        <v>0</v>
      </c>
      <c r="E122" s="122" t="e">
        <f>'146'!#REF!</f>
        <v>#REF!</v>
      </c>
      <c r="F122" s="122">
        <f>'146'!E70</f>
        <v>0</v>
      </c>
      <c r="G122" s="122" t="e">
        <f t="shared" si="8"/>
        <v>#DIV/0!</v>
      </c>
      <c r="H122" s="122">
        <f t="shared" si="7"/>
        <v>0</v>
      </c>
      <c r="I122" s="157" t="e">
        <f t="shared" si="9"/>
        <v>#DIV/0!</v>
      </c>
      <c r="K122" s="130"/>
    </row>
    <row r="123" spans="1:11" s="123" customFormat="1" ht="36" customHeight="1">
      <c r="A123" s="35" t="s">
        <v>257</v>
      </c>
      <c r="B123" s="240" t="s">
        <v>189</v>
      </c>
      <c r="C123" s="122">
        <f>'147'!C84+'148'!C80+'149'!C78+'150'!C80+'151'!C80+'152'!C78+'154'!C79+'155'!C78</f>
        <v>0</v>
      </c>
      <c r="D123" s="122">
        <f>'147'!D84+'148'!D80+'149'!D78+'150'!D80+'151'!D80+'152'!D78+'154'!D79+'155'!D78</f>
        <v>0</v>
      </c>
      <c r="E123" s="122">
        <f>'147'!E84+'148'!E80+'149'!E78+'150'!E80+'151'!E80+'152'!E78+'154'!E79+'155'!E78</f>
        <v>0</v>
      </c>
      <c r="F123" s="122">
        <f>'147'!F84+'148'!F80+'149'!F78+'150'!F80+'151'!F80+'152'!F78+'154'!F79+'155'!F78</f>
        <v>0</v>
      </c>
      <c r="G123" s="122" t="e">
        <f t="shared" si="8"/>
        <v>#DIV/0!</v>
      </c>
      <c r="H123" s="122">
        <f t="shared" si="7"/>
        <v>0</v>
      </c>
      <c r="I123" s="157" t="e">
        <f t="shared" si="9"/>
        <v>#DIV/0!</v>
      </c>
      <c r="K123" s="130"/>
    </row>
    <row r="124" spans="1:11" s="123" customFormat="1" ht="34.5" customHeight="1">
      <c r="A124" s="35" t="s">
        <v>259</v>
      </c>
      <c r="B124" s="240" t="s">
        <v>171</v>
      </c>
      <c r="C124" s="122">
        <f>'146'!C72</f>
        <v>0</v>
      </c>
      <c r="D124" s="122">
        <f>'146'!D72</f>
        <v>0</v>
      </c>
      <c r="E124" s="122" t="e">
        <f>'146'!#REF!</f>
        <v>#REF!</v>
      </c>
      <c r="F124" s="122">
        <f>'146'!E72</f>
        <v>0</v>
      </c>
      <c r="G124" s="122" t="e">
        <f t="shared" si="8"/>
        <v>#DIV/0!</v>
      </c>
      <c r="H124" s="122">
        <f t="shared" si="7"/>
        <v>0</v>
      </c>
      <c r="I124" s="157" t="e">
        <f t="shared" si="9"/>
        <v>#DIV/0!</v>
      </c>
      <c r="K124" s="130"/>
    </row>
    <row r="125" spans="1:11" s="121" customFormat="1" ht="34.5" customHeight="1">
      <c r="A125" s="153" t="s">
        <v>261</v>
      </c>
      <c r="B125" s="119" t="s">
        <v>135</v>
      </c>
      <c r="C125" s="122">
        <f>C126+C128+C129+C130+C131+C132+C133+C134+C135+C136+C137+C138+C139+C140+C141+C142+C143+C144+C145+C127</f>
        <v>0</v>
      </c>
      <c r="D125" s="122">
        <f>D126+D128+D129+D130+D131+D132+D133+D134+D135+D136+D137+D138+D139+D140+D141+D142+D143+D144+D145+D127</f>
        <v>0</v>
      </c>
      <c r="E125" s="122" t="e">
        <f>E126+E128+E129+E130+E131+E132+E133+E134+E135+E136+E137+E138+E139+E140+E141+E142+E143+E144+E145+E127</f>
        <v>#REF!</v>
      </c>
      <c r="F125" s="122">
        <f>F126+F128+F129+F130+F131+F132+F133+F134+F135+F136+F137+F138+F139+F140+F141+F142+F143+F144+F145+F127</f>
        <v>0</v>
      </c>
      <c r="G125" s="122" t="e">
        <f t="shared" si="8"/>
        <v>#DIV/0!</v>
      </c>
      <c r="H125" s="122">
        <f t="shared" si="7"/>
        <v>0</v>
      </c>
      <c r="I125" s="157" t="e">
        <f t="shared" si="9"/>
        <v>#DIV/0!</v>
      </c>
      <c r="J125" s="123"/>
      <c r="K125" s="128"/>
    </row>
    <row r="126" spans="1:11" s="123" customFormat="1" ht="24.75" customHeight="1">
      <c r="A126" s="35" t="s">
        <v>285</v>
      </c>
      <c r="B126" s="240" t="s">
        <v>135</v>
      </c>
      <c r="C126" s="122">
        <f>'146'!C75</f>
        <v>0</v>
      </c>
      <c r="D126" s="122">
        <f>'146'!D75</f>
        <v>0</v>
      </c>
      <c r="E126" s="122" t="e">
        <f>'146'!#REF!</f>
        <v>#REF!</v>
      </c>
      <c r="F126" s="122">
        <f>'146'!E75</f>
        <v>0</v>
      </c>
      <c r="G126" s="122" t="e">
        <f t="shared" si="8"/>
        <v>#DIV/0!</v>
      </c>
      <c r="H126" s="122">
        <f t="shared" si="7"/>
        <v>0</v>
      </c>
      <c r="I126" s="157" t="e">
        <f t="shared" si="9"/>
        <v>#DIV/0!</v>
      </c>
      <c r="K126" s="130"/>
    </row>
    <row r="127" spans="1:11" s="123" customFormat="1" ht="36" customHeight="1">
      <c r="A127" s="35" t="s">
        <v>362</v>
      </c>
      <c r="B127" s="240" t="s">
        <v>135</v>
      </c>
      <c r="C127" s="122">
        <f>'146'!C76</f>
        <v>0</v>
      </c>
      <c r="D127" s="122">
        <f>'146'!D76</f>
        <v>0</v>
      </c>
      <c r="E127" s="122" t="e">
        <f>'146'!#REF!</f>
        <v>#REF!</v>
      </c>
      <c r="F127" s="122">
        <f>'146'!E76</f>
        <v>0</v>
      </c>
      <c r="G127" s="122" t="e">
        <f t="shared" si="8"/>
        <v>#DIV/0!</v>
      </c>
      <c r="H127" s="122">
        <f t="shared" si="7"/>
        <v>0</v>
      </c>
      <c r="I127" s="157"/>
      <c r="K127" s="130"/>
    </row>
    <row r="128" spans="1:11" s="123" customFormat="1" ht="36" customHeight="1">
      <c r="A128" s="35" t="s">
        <v>283</v>
      </c>
      <c r="B128" s="240" t="s">
        <v>135</v>
      </c>
      <c r="C128" s="122">
        <f>'146'!C77</f>
        <v>0</v>
      </c>
      <c r="D128" s="122">
        <f>'146'!D77</f>
        <v>0</v>
      </c>
      <c r="E128" s="122" t="e">
        <f>'146'!#REF!</f>
        <v>#REF!</v>
      </c>
      <c r="F128" s="122">
        <f>'146'!E77</f>
        <v>0</v>
      </c>
      <c r="G128" s="122" t="e">
        <f t="shared" si="8"/>
        <v>#DIV/0!</v>
      </c>
      <c r="H128" s="122">
        <f t="shared" si="7"/>
        <v>0</v>
      </c>
      <c r="I128" s="157" t="e">
        <f aca="true" t="shared" si="10" ref="I128:I144">F128/C128*100</f>
        <v>#DIV/0!</v>
      </c>
      <c r="K128" s="130"/>
    </row>
    <row r="129" spans="1:11" s="123" customFormat="1" ht="33.75" customHeight="1" hidden="1">
      <c r="A129" s="35" t="s">
        <v>124</v>
      </c>
      <c r="B129" s="240" t="s">
        <v>135</v>
      </c>
      <c r="C129" s="122">
        <f>'146'!C78</f>
        <v>0</v>
      </c>
      <c r="D129" s="122">
        <f>'146'!D78</f>
        <v>0</v>
      </c>
      <c r="E129" s="122" t="e">
        <f>'146'!#REF!</f>
        <v>#REF!</v>
      </c>
      <c r="F129" s="122">
        <f>'146'!E78</f>
        <v>0</v>
      </c>
      <c r="G129" s="122" t="e">
        <f t="shared" si="8"/>
        <v>#DIV/0!</v>
      </c>
      <c r="H129" s="122">
        <f t="shared" si="7"/>
        <v>0</v>
      </c>
      <c r="I129" s="157" t="e">
        <f t="shared" si="10"/>
        <v>#DIV/0!</v>
      </c>
      <c r="K129" s="130"/>
    </row>
    <row r="130" spans="1:11" s="123" customFormat="1" ht="37.5" customHeight="1">
      <c r="A130" s="162" t="s">
        <v>410</v>
      </c>
      <c r="B130" s="240" t="s">
        <v>135</v>
      </c>
      <c r="C130" s="122">
        <f>'146'!C79</f>
        <v>0</v>
      </c>
      <c r="D130" s="122">
        <f>'146'!D79</f>
        <v>0</v>
      </c>
      <c r="E130" s="122" t="e">
        <f>'146'!#REF!</f>
        <v>#REF!</v>
      </c>
      <c r="F130" s="122">
        <f>'146'!E79</f>
        <v>0</v>
      </c>
      <c r="G130" s="122" t="e">
        <f t="shared" si="8"/>
        <v>#DIV/0!</v>
      </c>
      <c r="H130" s="122">
        <f t="shared" si="7"/>
        <v>0</v>
      </c>
      <c r="I130" s="157" t="e">
        <f t="shared" si="10"/>
        <v>#DIV/0!</v>
      </c>
      <c r="K130" s="130"/>
    </row>
    <row r="131" spans="1:11" s="123" customFormat="1" ht="36.75" customHeight="1">
      <c r="A131" s="35" t="s">
        <v>277</v>
      </c>
      <c r="B131" s="240" t="s">
        <v>135</v>
      </c>
      <c r="C131" s="122">
        <f>'146'!C80</f>
        <v>0</v>
      </c>
      <c r="D131" s="122">
        <f>'146'!D80</f>
        <v>0</v>
      </c>
      <c r="E131" s="122" t="e">
        <f>'146'!#REF!</f>
        <v>#REF!</v>
      </c>
      <c r="F131" s="122">
        <f>'146'!E80</f>
        <v>0</v>
      </c>
      <c r="G131" s="122" t="e">
        <f t="shared" si="8"/>
        <v>#DIV/0!</v>
      </c>
      <c r="H131" s="122">
        <f t="shared" si="7"/>
        <v>0</v>
      </c>
      <c r="I131" s="157" t="e">
        <f t="shared" si="10"/>
        <v>#DIV/0!</v>
      </c>
      <c r="K131" s="130"/>
    </row>
    <row r="132" spans="1:11" s="123" customFormat="1" ht="46.5" customHeight="1">
      <c r="A132" s="35" t="s">
        <v>279</v>
      </c>
      <c r="B132" s="240" t="s">
        <v>135</v>
      </c>
      <c r="C132" s="122">
        <f>'146'!C81</f>
        <v>0</v>
      </c>
      <c r="D132" s="122">
        <f>'146'!D81</f>
        <v>0</v>
      </c>
      <c r="E132" s="122" t="e">
        <f>'146'!#REF!</f>
        <v>#REF!</v>
      </c>
      <c r="F132" s="122">
        <f>'146'!E81</f>
        <v>0</v>
      </c>
      <c r="G132" s="122" t="e">
        <f t="shared" si="8"/>
        <v>#DIV/0!</v>
      </c>
      <c r="H132" s="122">
        <f t="shared" si="7"/>
        <v>0</v>
      </c>
      <c r="I132" s="157" t="e">
        <f t="shared" si="10"/>
        <v>#DIV/0!</v>
      </c>
      <c r="K132" s="130"/>
    </row>
    <row r="133" spans="1:11" s="123" customFormat="1" ht="36.75" customHeight="1" hidden="1">
      <c r="A133" s="35" t="s">
        <v>125</v>
      </c>
      <c r="B133" s="240" t="s">
        <v>135</v>
      </c>
      <c r="C133" s="122">
        <f>'146'!C82</f>
        <v>0</v>
      </c>
      <c r="D133" s="122">
        <f>'146'!D82</f>
        <v>0</v>
      </c>
      <c r="E133" s="122" t="e">
        <f>'146'!#REF!</f>
        <v>#REF!</v>
      </c>
      <c r="F133" s="122">
        <f>'146'!E82</f>
        <v>0</v>
      </c>
      <c r="G133" s="122" t="e">
        <f t="shared" si="8"/>
        <v>#DIV/0!</v>
      </c>
      <c r="H133" s="122">
        <f t="shared" si="7"/>
        <v>0</v>
      </c>
      <c r="I133" s="157" t="e">
        <f t="shared" si="10"/>
        <v>#DIV/0!</v>
      </c>
      <c r="K133" s="130"/>
    </row>
    <row r="134" spans="1:11" s="123" customFormat="1" ht="46.5" customHeight="1">
      <c r="A134" s="35" t="s">
        <v>349</v>
      </c>
      <c r="B134" s="240" t="s">
        <v>135</v>
      </c>
      <c r="C134" s="122">
        <f>'146'!C83</f>
        <v>0</v>
      </c>
      <c r="D134" s="122">
        <f>'146'!D83</f>
        <v>0</v>
      </c>
      <c r="E134" s="122" t="e">
        <f>'146'!#REF!</f>
        <v>#REF!</v>
      </c>
      <c r="F134" s="122">
        <f>'146'!E83</f>
        <v>0</v>
      </c>
      <c r="G134" s="122" t="e">
        <f t="shared" si="8"/>
        <v>#DIV/0!</v>
      </c>
      <c r="H134" s="122">
        <f t="shared" si="7"/>
        <v>0</v>
      </c>
      <c r="I134" s="157" t="e">
        <f t="shared" si="10"/>
        <v>#DIV/0!</v>
      </c>
      <c r="K134" s="130"/>
    </row>
    <row r="135" spans="1:11" s="123" customFormat="1" ht="34.5" customHeight="1">
      <c r="A135" s="162" t="s">
        <v>281</v>
      </c>
      <c r="B135" s="240" t="s">
        <v>135</v>
      </c>
      <c r="C135" s="122">
        <f>'146'!C84</f>
        <v>0</v>
      </c>
      <c r="D135" s="122">
        <f>'146'!D84</f>
        <v>0</v>
      </c>
      <c r="E135" s="122" t="e">
        <f>'146'!#REF!</f>
        <v>#REF!</v>
      </c>
      <c r="F135" s="122">
        <f>'146'!E84</f>
        <v>0</v>
      </c>
      <c r="G135" s="122" t="e">
        <f t="shared" si="8"/>
        <v>#DIV/0!</v>
      </c>
      <c r="H135" s="122">
        <f t="shared" si="7"/>
        <v>0</v>
      </c>
      <c r="I135" s="157" t="e">
        <f t="shared" si="10"/>
        <v>#DIV/0!</v>
      </c>
      <c r="K135" s="130"/>
    </row>
    <row r="136" spans="1:11" s="123" customFormat="1" ht="57" customHeight="1">
      <c r="A136" s="35" t="s">
        <v>280</v>
      </c>
      <c r="B136" s="240" t="s">
        <v>135</v>
      </c>
      <c r="C136" s="122">
        <f>'146'!C85</f>
        <v>0</v>
      </c>
      <c r="D136" s="122">
        <f>'146'!D85</f>
        <v>0</v>
      </c>
      <c r="E136" s="122" t="e">
        <f>'146'!#REF!</f>
        <v>#REF!</v>
      </c>
      <c r="F136" s="122">
        <f>'146'!E85</f>
        <v>0</v>
      </c>
      <c r="G136" s="122" t="e">
        <f t="shared" si="8"/>
        <v>#DIV/0!</v>
      </c>
      <c r="H136" s="122">
        <f t="shared" si="7"/>
        <v>0</v>
      </c>
      <c r="I136" s="157" t="e">
        <f t="shared" si="10"/>
        <v>#DIV/0!</v>
      </c>
      <c r="K136" s="130"/>
    </row>
    <row r="137" spans="1:11" s="123" customFormat="1" ht="36.75" customHeight="1">
      <c r="A137" s="35" t="s">
        <v>286</v>
      </c>
      <c r="B137" s="240" t="s">
        <v>135</v>
      </c>
      <c r="C137" s="122">
        <f>'146'!C86</f>
        <v>0</v>
      </c>
      <c r="D137" s="122">
        <f>'146'!D86</f>
        <v>0</v>
      </c>
      <c r="E137" s="122" t="e">
        <f>'146'!#REF!</f>
        <v>#REF!</v>
      </c>
      <c r="F137" s="122">
        <f>'146'!E86</f>
        <v>0</v>
      </c>
      <c r="G137" s="122" t="e">
        <f t="shared" si="8"/>
        <v>#DIV/0!</v>
      </c>
      <c r="H137" s="122">
        <f t="shared" si="7"/>
        <v>0</v>
      </c>
      <c r="I137" s="157" t="e">
        <f t="shared" si="10"/>
        <v>#DIV/0!</v>
      </c>
      <c r="K137" s="130"/>
    </row>
    <row r="138" spans="1:11" s="123" customFormat="1" ht="24.75" customHeight="1">
      <c r="A138" s="35" t="s">
        <v>274</v>
      </c>
      <c r="B138" s="240" t="s">
        <v>135</v>
      </c>
      <c r="C138" s="122">
        <f>'146'!C87</f>
        <v>0</v>
      </c>
      <c r="D138" s="122">
        <f>'146'!D87</f>
        <v>0</v>
      </c>
      <c r="E138" s="122" t="e">
        <f>'146'!#REF!</f>
        <v>#REF!</v>
      </c>
      <c r="F138" s="122">
        <f>'146'!E87</f>
        <v>0</v>
      </c>
      <c r="G138" s="122" t="e">
        <f t="shared" si="8"/>
        <v>#DIV/0!</v>
      </c>
      <c r="H138" s="122">
        <f t="shared" si="7"/>
        <v>0</v>
      </c>
      <c r="I138" s="157" t="e">
        <f t="shared" si="10"/>
        <v>#DIV/0!</v>
      </c>
      <c r="K138" s="130"/>
    </row>
    <row r="139" spans="1:11" s="123" customFormat="1" ht="22.5" customHeight="1">
      <c r="A139" s="35" t="s">
        <v>289</v>
      </c>
      <c r="B139" s="240" t="s">
        <v>135</v>
      </c>
      <c r="C139" s="122">
        <f>'146'!C88</f>
        <v>0</v>
      </c>
      <c r="D139" s="122">
        <f>'146'!D88</f>
        <v>0</v>
      </c>
      <c r="E139" s="122" t="e">
        <f>'146'!#REF!</f>
        <v>#REF!</v>
      </c>
      <c r="F139" s="122">
        <f>'146'!E88</f>
        <v>0</v>
      </c>
      <c r="G139" s="122" t="e">
        <f t="shared" si="8"/>
        <v>#DIV/0!</v>
      </c>
      <c r="H139" s="122">
        <f t="shared" si="7"/>
        <v>0</v>
      </c>
      <c r="I139" s="157" t="e">
        <f t="shared" si="10"/>
        <v>#DIV/0!</v>
      </c>
      <c r="K139" s="130"/>
    </row>
    <row r="140" spans="1:11" s="123" customFormat="1" ht="25.5" customHeight="1">
      <c r="A140" s="35" t="s">
        <v>290</v>
      </c>
      <c r="B140" s="240" t="s">
        <v>135</v>
      </c>
      <c r="C140" s="122">
        <f>'146'!C89</f>
        <v>0</v>
      </c>
      <c r="D140" s="122">
        <f>'146'!D89</f>
        <v>0</v>
      </c>
      <c r="E140" s="122" t="e">
        <f>'146'!#REF!</f>
        <v>#REF!</v>
      </c>
      <c r="F140" s="122">
        <f>'146'!E89</f>
        <v>0</v>
      </c>
      <c r="G140" s="122" t="e">
        <f t="shared" si="8"/>
        <v>#DIV/0!</v>
      </c>
      <c r="H140" s="122">
        <f aca="true" t="shared" si="11" ref="H140:H155">F140-D140</f>
        <v>0</v>
      </c>
      <c r="I140" s="157" t="e">
        <f t="shared" si="10"/>
        <v>#DIV/0!</v>
      </c>
      <c r="K140" s="130"/>
    </row>
    <row r="141" spans="1:11" s="123" customFormat="1" ht="26.25" customHeight="1">
      <c r="A141" s="35" t="s">
        <v>276</v>
      </c>
      <c r="B141" s="240" t="s">
        <v>135</v>
      </c>
      <c r="C141" s="122">
        <f>'146'!C90</f>
        <v>0</v>
      </c>
      <c r="D141" s="122">
        <f>'146'!D90</f>
        <v>0</v>
      </c>
      <c r="E141" s="122" t="e">
        <f>'146'!#REF!</f>
        <v>#REF!</v>
      </c>
      <c r="F141" s="122">
        <f>'146'!E90</f>
        <v>0</v>
      </c>
      <c r="G141" s="122" t="e">
        <f t="shared" si="8"/>
        <v>#DIV/0!</v>
      </c>
      <c r="H141" s="122">
        <f t="shared" si="11"/>
        <v>0</v>
      </c>
      <c r="I141" s="157" t="e">
        <f t="shared" si="10"/>
        <v>#DIV/0!</v>
      </c>
      <c r="K141" s="130"/>
    </row>
    <row r="142" spans="1:11" s="123" customFormat="1" ht="69.75" customHeight="1">
      <c r="A142" s="35" t="s">
        <v>284</v>
      </c>
      <c r="B142" s="240" t="s">
        <v>135</v>
      </c>
      <c r="C142" s="122">
        <f>'146'!C91</f>
        <v>0</v>
      </c>
      <c r="D142" s="122">
        <f>'146'!D91</f>
        <v>0</v>
      </c>
      <c r="E142" s="122" t="e">
        <f>'146'!#REF!</f>
        <v>#REF!</v>
      </c>
      <c r="F142" s="122">
        <f>'146'!E91</f>
        <v>0</v>
      </c>
      <c r="G142" s="122" t="e">
        <f t="shared" si="8"/>
        <v>#DIV/0!</v>
      </c>
      <c r="H142" s="122">
        <f t="shared" si="11"/>
        <v>0</v>
      </c>
      <c r="I142" s="157" t="e">
        <f t="shared" si="10"/>
        <v>#DIV/0!</v>
      </c>
      <c r="K142" s="130"/>
    </row>
    <row r="143" spans="1:11" s="123" customFormat="1" ht="47.25" customHeight="1">
      <c r="A143" s="35" t="s">
        <v>275</v>
      </c>
      <c r="B143" s="240" t="s">
        <v>135</v>
      </c>
      <c r="C143" s="122">
        <f>'146'!C92</f>
        <v>0</v>
      </c>
      <c r="D143" s="122">
        <f>'146'!D92</f>
        <v>0</v>
      </c>
      <c r="E143" s="122" t="e">
        <f>'146'!#REF!</f>
        <v>#REF!</v>
      </c>
      <c r="F143" s="122">
        <f>'146'!E92</f>
        <v>0</v>
      </c>
      <c r="G143" s="122" t="e">
        <f t="shared" si="8"/>
        <v>#DIV/0!</v>
      </c>
      <c r="H143" s="122">
        <f t="shared" si="11"/>
        <v>0</v>
      </c>
      <c r="I143" s="157" t="e">
        <f t="shared" si="10"/>
        <v>#DIV/0!</v>
      </c>
      <c r="K143" s="130"/>
    </row>
    <row r="144" spans="1:11" s="123" customFormat="1" ht="36" customHeight="1" hidden="1">
      <c r="A144" s="35" t="s">
        <v>362</v>
      </c>
      <c r="B144" s="240" t="s">
        <v>135</v>
      </c>
      <c r="C144" s="122">
        <f>'146'!C93</f>
        <v>0</v>
      </c>
      <c r="D144" s="122">
        <f>'146'!D93</f>
        <v>0</v>
      </c>
      <c r="E144" s="122" t="e">
        <f>'146'!#REF!</f>
        <v>#REF!</v>
      </c>
      <c r="F144" s="122">
        <f>'146'!E93</f>
        <v>0</v>
      </c>
      <c r="G144" s="122" t="e">
        <f t="shared" si="8"/>
        <v>#DIV/0!</v>
      </c>
      <c r="H144" s="122">
        <f t="shared" si="11"/>
        <v>0</v>
      </c>
      <c r="I144" s="157" t="e">
        <f t="shared" si="10"/>
        <v>#DIV/0!</v>
      </c>
      <c r="K144" s="130"/>
    </row>
    <row r="145" spans="1:11" s="123" customFormat="1" ht="35.25" customHeight="1">
      <c r="A145" s="35" t="s">
        <v>381</v>
      </c>
      <c r="B145" s="240" t="s">
        <v>374</v>
      </c>
      <c r="C145" s="122">
        <f>'147'!C85</f>
        <v>0</v>
      </c>
      <c r="D145" s="122">
        <f>'147'!D85</f>
        <v>0</v>
      </c>
      <c r="E145" s="122">
        <f>'147'!E85</f>
        <v>0</v>
      </c>
      <c r="F145" s="122">
        <f>'147'!F85</f>
        <v>0</v>
      </c>
      <c r="G145" s="122" t="e">
        <f t="shared" si="8"/>
        <v>#DIV/0!</v>
      </c>
      <c r="H145" s="122">
        <f t="shared" si="11"/>
        <v>0</v>
      </c>
      <c r="I145" s="157"/>
      <c r="K145" s="130"/>
    </row>
    <row r="146" spans="1:11" s="123" customFormat="1" ht="47.25" customHeight="1">
      <c r="A146" s="35" t="s">
        <v>262</v>
      </c>
      <c r="B146" s="240" t="s">
        <v>168</v>
      </c>
      <c r="C146" s="122">
        <f>'146'!C95</f>
        <v>0</v>
      </c>
      <c r="D146" s="122">
        <f>'146'!D95</f>
        <v>0</v>
      </c>
      <c r="E146" s="122" t="e">
        <f>'146'!#REF!</f>
        <v>#REF!</v>
      </c>
      <c r="F146" s="122">
        <f>'146'!E95</f>
        <v>0</v>
      </c>
      <c r="G146" s="122" t="e">
        <f t="shared" si="8"/>
        <v>#DIV/0!</v>
      </c>
      <c r="H146" s="122">
        <f t="shared" si="11"/>
        <v>0</v>
      </c>
      <c r="I146" s="157" t="e">
        <f>F146/C146*100</f>
        <v>#DIV/0!</v>
      </c>
      <c r="K146" s="130"/>
    </row>
    <row r="147" spans="1:11" s="123" customFormat="1" ht="69.75" customHeight="1">
      <c r="A147" s="35" t="s">
        <v>263</v>
      </c>
      <c r="B147" s="240" t="s">
        <v>190</v>
      </c>
      <c r="C147" s="122">
        <f>'146'!C96</f>
        <v>0</v>
      </c>
      <c r="D147" s="122">
        <f>'146'!D96</f>
        <v>0</v>
      </c>
      <c r="E147" s="122" t="e">
        <f>'146'!#REF!</f>
        <v>#REF!</v>
      </c>
      <c r="F147" s="122">
        <f>'146'!E96</f>
        <v>0</v>
      </c>
      <c r="G147" s="122" t="e">
        <f t="shared" si="8"/>
        <v>#DIV/0!</v>
      </c>
      <c r="H147" s="122">
        <f t="shared" si="11"/>
        <v>0</v>
      </c>
      <c r="I147" s="157" t="e">
        <f>F147/C147*100</f>
        <v>#DIV/0!</v>
      </c>
      <c r="K147" s="130"/>
    </row>
    <row r="148" spans="1:11" s="123" customFormat="1" ht="23.25" customHeight="1">
      <c r="A148" s="35" t="s">
        <v>264</v>
      </c>
      <c r="B148" s="240" t="s">
        <v>169</v>
      </c>
      <c r="C148" s="122">
        <f>'146'!C97</f>
        <v>0</v>
      </c>
      <c r="D148" s="122">
        <f>'146'!D97</f>
        <v>0</v>
      </c>
      <c r="E148" s="122" t="e">
        <f>'146'!#REF!</f>
        <v>#REF!</v>
      </c>
      <c r="F148" s="122">
        <f>'146'!E97</f>
        <v>0</v>
      </c>
      <c r="G148" s="122" t="e">
        <f t="shared" si="8"/>
        <v>#DIV/0!</v>
      </c>
      <c r="H148" s="122">
        <f t="shared" si="11"/>
        <v>0</v>
      </c>
      <c r="I148" s="157" t="e">
        <f>F148/C148*100</f>
        <v>#DIV/0!</v>
      </c>
      <c r="K148" s="130"/>
    </row>
    <row r="149" spans="1:11" s="123" customFormat="1" ht="38.25" customHeight="1">
      <c r="A149" s="35" t="s">
        <v>350</v>
      </c>
      <c r="B149" s="240" t="s">
        <v>351</v>
      </c>
      <c r="C149" s="122">
        <f>'146'!C99</f>
        <v>0</v>
      </c>
      <c r="D149" s="222">
        <f>'146'!D99</f>
        <v>0</v>
      </c>
      <c r="E149" s="222" t="e">
        <f>'146'!#REF!</f>
        <v>#REF!</v>
      </c>
      <c r="F149" s="222">
        <f>'146'!E99</f>
        <v>0</v>
      </c>
      <c r="G149" s="122" t="e">
        <f t="shared" si="8"/>
        <v>#DIV/0!</v>
      </c>
      <c r="H149" s="122">
        <f t="shared" si="11"/>
        <v>0</v>
      </c>
      <c r="I149" s="157"/>
      <c r="K149" s="130"/>
    </row>
    <row r="150" spans="1:11" s="121" customFormat="1" ht="93" customHeight="1">
      <c r="A150" s="158" t="s">
        <v>358</v>
      </c>
      <c r="B150" s="240" t="s">
        <v>357</v>
      </c>
      <c r="C150" s="122">
        <f>'146'!C101</f>
        <v>0</v>
      </c>
      <c r="D150" s="122">
        <f>'146'!D101</f>
        <v>0</v>
      </c>
      <c r="E150" s="122" t="e">
        <f>'146'!#REF!</f>
        <v>#REF!</v>
      </c>
      <c r="F150" s="122">
        <f>'146'!E101</f>
        <v>0</v>
      </c>
      <c r="G150" s="122" t="e">
        <f t="shared" si="8"/>
        <v>#DIV/0!</v>
      </c>
      <c r="H150" s="122">
        <f t="shared" si="11"/>
        <v>0</v>
      </c>
      <c r="I150" s="157"/>
      <c r="J150" s="123"/>
      <c r="K150" s="128"/>
    </row>
    <row r="151" spans="1:11" s="123" customFormat="1" ht="36.75" customHeight="1" hidden="1">
      <c r="A151" s="35" t="s">
        <v>121</v>
      </c>
      <c r="B151" s="240" t="s">
        <v>175</v>
      </c>
      <c r="C151" s="122">
        <f>'146'!C66</f>
        <v>0</v>
      </c>
      <c r="D151" s="122">
        <f>'146'!D66</f>
        <v>0</v>
      </c>
      <c r="E151" s="122" t="e">
        <f>'146'!#REF!</f>
        <v>#REF!</v>
      </c>
      <c r="F151" s="122">
        <f>'146'!E66</f>
        <v>0</v>
      </c>
      <c r="G151" s="122" t="e">
        <f t="shared" si="8"/>
        <v>#DIV/0!</v>
      </c>
      <c r="H151" s="122">
        <f t="shared" si="11"/>
        <v>0</v>
      </c>
      <c r="I151" s="157" t="e">
        <f>F151/C151*100</f>
        <v>#DIV/0!</v>
      </c>
      <c r="K151" s="130"/>
    </row>
    <row r="152" spans="1:11" s="123" customFormat="1" ht="45.75" customHeight="1" hidden="1">
      <c r="A152" s="35" t="s">
        <v>255</v>
      </c>
      <c r="B152" s="240" t="s">
        <v>174</v>
      </c>
      <c r="C152" s="122">
        <f>'146'!C67</f>
        <v>0</v>
      </c>
      <c r="D152" s="122">
        <f>'146'!D67</f>
        <v>0</v>
      </c>
      <c r="E152" s="122" t="e">
        <f>'146'!#REF!</f>
        <v>#REF!</v>
      </c>
      <c r="F152" s="122">
        <f>'146'!E67</f>
        <v>0</v>
      </c>
      <c r="G152" s="122" t="e">
        <f t="shared" si="8"/>
        <v>#DIV/0!</v>
      </c>
      <c r="H152" s="122">
        <f t="shared" si="11"/>
        <v>0</v>
      </c>
      <c r="I152" s="157" t="e">
        <f>F152/C152*100</f>
        <v>#DIV/0!</v>
      </c>
      <c r="K152" s="130"/>
    </row>
    <row r="153" spans="1:11" s="123" customFormat="1" ht="57" customHeight="1" hidden="1">
      <c r="A153" s="35" t="s">
        <v>148</v>
      </c>
      <c r="B153" s="240" t="s">
        <v>144</v>
      </c>
      <c r="C153" s="122">
        <f>'146'!C69</f>
        <v>0</v>
      </c>
      <c r="D153" s="122">
        <f>'146'!D69</f>
        <v>0</v>
      </c>
      <c r="E153" s="122" t="e">
        <f>'146'!#REF!</f>
        <v>#REF!</v>
      </c>
      <c r="F153" s="122">
        <f>'146'!E69</f>
        <v>0</v>
      </c>
      <c r="G153" s="122" t="e">
        <f t="shared" si="8"/>
        <v>#DIV/0!</v>
      </c>
      <c r="H153" s="122">
        <f t="shared" si="11"/>
        <v>0</v>
      </c>
      <c r="I153" s="157" t="e">
        <f>F153/C153*100</f>
        <v>#DIV/0!</v>
      </c>
      <c r="K153" s="130"/>
    </row>
    <row r="154" spans="1:11" s="123" customFormat="1" ht="35.25" customHeight="1">
      <c r="A154" s="35" t="s">
        <v>258</v>
      </c>
      <c r="B154" s="240" t="s">
        <v>172</v>
      </c>
      <c r="C154" s="122">
        <f>'146'!C71</f>
        <v>0</v>
      </c>
      <c r="D154" s="122">
        <f>'146'!D71</f>
        <v>0</v>
      </c>
      <c r="E154" s="122" t="e">
        <f>'146'!#REF!</f>
        <v>#REF!</v>
      </c>
      <c r="F154" s="122">
        <f>'146'!E71</f>
        <v>0</v>
      </c>
      <c r="G154" s="122"/>
      <c r="H154" s="122">
        <f t="shared" si="11"/>
        <v>0</v>
      </c>
      <c r="I154" s="157" t="e">
        <f>F154/C154*100</f>
        <v>#DIV/0!</v>
      </c>
      <c r="K154" s="130"/>
    </row>
    <row r="155" spans="1:11" s="123" customFormat="1" ht="24.75" customHeight="1" hidden="1">
      <c r="A155" s="35" t="s">
        <v>260</v>
      </c>
      <c r="B155" s="240" t="s">
        <v>170</v>
      </c>
      <c r="C155" s="122">
        <f>'146'!C73</f>
        <v>0</v>
      </c>
      <c r="D155" s="122">
        <f>'146'!D73</f>
        <v>0</v>
      </c>
      <c r="E155" s="122" t="e">
        <f>'146'!#REF!</f>
        <v>#REF!</v>
      </c>
      <c r="F155" s="122">
        <f>'146'!E73</f>
        <v>0</v>
      </c>
      <c r="G155" s="122" t="e">
        <f>F155/D155*100</f>
        <v>#DIV/0!</v>
      </c>
      <c r="H155" s="122">
        <f t="shared" si="11"/>
        <v>0</v>
      </c>
      <c r="I155" s="157" t="e">
        <f>F155/C155*100</f>
        <v>#DIV/0!</v>
      </c>
      <c r="K155" s="130"/>
    </row>
    <row r="156" spans="1:11" s="123" customFormat="1" ht="58.5" customHeight="1" hidden="1">
      <c r="A156" s="35" t="s">
        <v>148</v>
      </c>
      <c r="B156" s="239" t="s">
        <v>144</v>
      </c>
      <c r="C156" s="122">
        <f>'146'!C98</f>
        <v>0</v>
      </c>
      <c r="D156" s="122">
        <f>'146'!D98</f>
        <v>0</v>
      </c>
      <c r="E156" s="122" t="e">
        <f>'146'!#REF!</f>
        <v>#REF!</v>
      </c>
      <c r="F156" s="122">
        <f>'146'!E98</f>
        <v>0</v>
      </c>
      <c r="G156" s="122" t="e">
        <f>F156/D156*100</f>
        <v>#DIV/0!</v>
      </c>
      <c r="H156" s="122">
        <f aca="true" t="shared" si="12" ref="H156:H184">F156-D156</f>
        <v>0</v>
      </c>
      <c r="I156" s="157" t="e">
        <f aca="true" t="shared" si="13" ref="I156:I184">F156/C156*100</f>
        <v>#DIV/0!</v>
      </c>
      <c r="K156" s="130"/>
    </row>
    <row r="157" spans="1:11" s="123" customFormat="1" ht="18" customHeight="1" hidden="1">
      <c r="A157" s="35" t="s">
        <v>355</v>
      </c>
      <c r="B157" s="240" t="s">
        <v>354</v>
      </c>
      <c r="C157" s="122">
        <f>'147'!C86</f>
        <v>0</v>
      </c>
      <c r="D157" s="222">
        <f>'147'!D86</f>
        <v>0</v>
      </c>
      <c r="E157" s="222">
        <f>'147'!E86</f>
        <v>0</v>
      </c>
      <c r="F157" s="222">
        <f>'147'!F86</f>
        <v>0</v>
      </c>
      <c r="G157" s="122" t="e">
        <f>F157/D157*100</f>
        <v>#DIV/0!</v>
      </c>
      <c r="H157" s="122">
        <f t="shared" si="12"/>
        <v>0</v>
      </c>
      <c r="I157" s="157" t="e">
        <f t="shared" si="13"/>
        <v>#DIV/0!</v>
      </c>
      <c r="K157" s="130"/>
    </row>
    <row r="158" spans="1:11" s="121" customFormat="1" ht="15.75" customHeight="1">
      <c r="A158" s="153" t="s">
        <v>138</v>
      </c>
      <c r="B158" s="119" t="s">
        <v>136</v>
      </c>
      <c r="C158" s="122">
        <f>C159+C160+C161+C169+C162+C164+C170+C165+C171+C163+C166+C167+C168</f>
        <v>857.7</v>
      </c>
      <c r="D158" s="122">
        <f>D159+D160+D161+D169+D162+D164+D170+D165+D171+D163+D166+D167+D168</f>
        <v>893.4</v>
      </c>
      <c r="E158" s="122" t="e">
        <f>E159+E160+E161+E169+E162+E164+E170+E165+E171+E163+E166+E167+E168</f>
        <v>#REF!</v>
      </c>
      <c r="F158" s="122">
        <f>F159+F160+F161+F169+F162+F164+F170+F165+F171+F163+F166+F167+F168</f>
        <v>748.5</v>
      </c>
      <c r="G158" s="122">
        <f>F158/D158*100</f>
        <v>83.78106111484217</v>
      </c>
      <c r="H158" s="122">
        <f t="shared" si="12"/>
        <v>-144.89999999999998</v>
      </c>
      <c r="I158" s="157">
        <f t="shared" si="13"/>
        <v>87.26827562084645</v>
      </c>
      <c r="J158" s="123"/>
      <c r="K158" s="128"/>
    </row>
    <row r="159" spans="1:11" s="123" customFormat="1" ht="49.5" customHeight="1" hidden="1">
      <c r="A159" s="35" t="s">
        <v>195</v>
      </c>
      <c r="B159" s="240" t="s">
        <v>166</v>
      </c>
      <c r="C159" s="122">
        <f>'146'!C104</f>
        <v>0</v>
      </c>
      <c r="D159" s="222">
        <f>'146'!D104</f>
        <v>0</v>
      </c>
      <c r="E159" s="222" t="e">
        <f>'146'!#REF!</f>
        <v>#REF!</v>
      </c>
      <c r="F159" s="222">
        <f>'146'!E104</f>
        <v>0</v>
      </c>
      <c r="G159" s="122" t="e">
        <f>F159/D159*100</f>
        <v>#DIV/0!</v>
      </c>
      <c r="H159" s="122">
        <f t="shared" si="12"/>
        <v>0</v>
      </c>
      <c r="I159" s="157" t="e">
        <f t="shared" si="13"/>
        <v>#DIV/0!</v>
      </c>
      <c r="K159" s="130"/>
    </row>
    <row r="160" spans="1:11" s="123" customFormat="1" ht="60.75" customHeight="1">
      <c r="A160" s="35" t="s">
        <v>265</v>
      </c>
      <c r="B160" s="240" t="s">
        <v>165</v>
      </c>
      <c r="C160" s="122">
        <f>'146'!C105</f>
        <v>0</v>
      </c>
      <c r="D160" s="222">
        <f>'146'!D105</f>
        <v>0</v>
      </c>
      <c r="E160" s="222" t="e">
        <f>'146'!#REF!</f>
        <v>#REF!</v>
      </c>
      <c r="F160" s="222">
        <f>'146'!E105</f>
        <v>0</v>
      </c>
      <c r="G160" s="122"/>
      <c r="H160" s="122">
        <f aca="true" t="shared" si="14" ref="H160:H169">F160-D160</f>
        <v>0</v>
      </c>
      <c r="I160" s="157" t="e">
        <f aca="true" t="shared" si="15" ref="I160:I168">F160/C160*100</f>
        <v>#DIV/0!</v>
      </c>
      <c r="K160" s="130"/>
    </row>
    <row r="161" spans="1:11" s="123" customFormat="1" ht="60" customHeight="1" hidden="1">
      <c r="A161" s="35" t="s">
        <v>266</v>
      </c>
      <c r="B161" s="240" t="s">
        <v>191</v>
      </c>
      <c r="C161" s="122">
        <f>'147'!C88+'148'!C82+'149'!C80+'150'!C82+'151'!C82+'152'!C80+'154'!C81+'155'!C80</f>
        <v>0</v>
      </c>
      <c r="D161" s="122">
        <f>'147'!D88+'148'!D82+'149'!D80+'150'!D82+'151'!D82+'152'!D80+'154'!D81+'155'!D80</f>
        <v>0</v>
      </c>
      <c r="E161" s="122">
        <f>'147'!E88+'148'!E82+'149'!E80+'150'!E82+'151'!E82+'152'!E80+'154'!E81+'155'!E80</f>
        <v>0</v>
      </c>
      <c r="F161" s="122">
        <f>'147'!F88+'148'!F82+'149'!F80+'150'!F82+'151'!F82+'152'!F80+'154'!F81+'155'!F80</f>
        <v>0</v>
      </c>
      <c r="G161" s="122" t="e">
        <f>F161/D161*100</f>
        <v>#DIV/0!</v>
      </c>
      <c r="H161" s="122">
        <f t="shared" si="14"/>
        <v>0</v>
      </c>
      <c r="I161" s="157" t="e">
        <f t="shared" si="15"/>
        <v>#DIV/0!</v>
      </c>
      <c r="K161" s="130"/>
    </row>
    <row r="162" spans="1:11" s="123" customFormat="1" ht="58.5" customHeight="1">
      <c r="A162" s="35" t="s">
        <v>268</v>
      </c>
      <c r="B162" s="240" t="s">
        <v>164</v>
      </c>
      <c r="C162" s="122">
        <f>'146'!C106</f>
        <v>857.7</v>
      </c>
      <c r="D162" s="122">
        <f>'146'!D106</f>
        <v>893.4</v>
      </c>
      <c r="E162" s="122" t="e">
        <f>'146'!#REF!</f>
        <v>#REF!</v>
      </c>
      <c r="F162" s="122">
        <f>'146'!E106</f>
        <v>748.5</v>
      </c>
      <c r="G162" s="122"/>
      <c r="H162" s="122">
        <f t="shared" si="14"/>
        <v>-144.89999999999998</v>
      </c>
      <c r="I162" s="157">
        <f t="shared" si="15"/>
        <v>87.26827562084645</v>
      </c>
      <c r="K162" s="130"/>
    </row>
    <row r="163" spans="1:11" s="123" customFormat="1" ht="47.25" customHeight="1">
      <c r="A163" s="35" t="s">
        <v>195</v>
      </c>
      <c r="B163" s="240" t="s">
        <v>166</v>
      </c>
      <c r="C163" s="122">
        <f>'146'!C107</f>
        <v>0</v>
      </c>
      <c r="D163" s="122">
        <f>'146'!D107</f>
        <v>0</v>
      </c>
      <c r="E163" s="122" t="e">
        <f>'146'!#REF!</f>
        <v>#REF!</v>
      </c>
      <c r="F163" s="122">
        <f>'146'!E107</f>
        <v>0</v>
      </c>
      <c r="G163" s="122"/>
      <c r="H163" s="122">
        <f t="shared" si="14"/>
        <v>0</v>
      </c>
      <c r="I163" s="157" t="e">
        <f t="shared" si="15"/>
        <v>#DIV/0!</v>
      </c>
      <c r="K163" s="130"/>
    </row>
    <row r="164" spans="1:11" s="123" customFormat="1" ht="48" customHeight="1">
      <c r="A164" s="35" t="s">
        <v>269</v>
      </c>
      <c r="B164" s="240" t="s">
        <v>163</v>
      </c>
      <c r="C164" s="122">
        <f>'146'!C108</f>
        <v>0</v>
      </c>
      <c r="D164" s="122">
        <f>'146'!D108</f>
        <v>0</v>
      </c>
      <c r="E164" s="122" t="e">
        <f>'146'!#REF!</f>
        <v>#REF!</v>
      </c>
      <c r="F164" s="122">
        <f>'146'!E108</f>
        <v>0</v>
      </c>
      <c r="G164" s="122"/>
      <c r="H164" s="122">
        <f t="shared" si="14"/>
        <v>0</v>
      </c>
      <c r="I164" s="157" t="e">
        <f t="shared" si="15"/>
        <v>#DIV/0!</v>
      </c>
      <c r="K164" s="130"/>
    </row>
    <row r="165" spans="1:11" s="123" customFormat="1" ht="48" customHeight="1">
      <c r="A165" s="35" t="s">
        <v>159</v>
      </c>
      <c r="B165" s="240" t="s">
        <v>155</v>
      </c>
      <c r="C165" s="122">
        <f>'147'!C89</f>
        <v>0</v>
      </c>
      <c r="D165" s="122">
        <f>'147'!D89</f>
        <v>0</v>
      </c>
      <c r="E165" s="122">
        <f>'147'!E89</f>
        <v>0</v>
      </c>
      <c r="F165" s="122">
        <f>'147'!F89</f>
        <v>0</v>
      </c>
      <c r="G165" s="122"/>
      <c r="H165" s="122">
        <f t="shared" si="14"/>
        <v>0</v>
      </c>
      <c r="I165" s="157" t="e">
        <f t="shared" si="15"/>
        <v>#DIV/0!</v>
      </c>
      <c r="K165" s="130"/>
    </row>
    <row r="166" spans="1:11" s="123" customFormat="1" ht="70.5" customHeight="1">
      <c r="A166" s="35" t="s">
        <v>388</v>
      </c>
      <c r="B166" s="240" t="s">
        <v>387</v>
      </c>
      <c r="C166" s="122">
        <f>'146'!C110</f>
        <v>0</v>
      </c>
      <c r="D166" s="122">
        <f>'146'!D110</f>
        <v>0</v>
      </c>
      <c r="E166" s="122" t="e">
        <f>'146'!#REF!</f>
        <v>#REF!</v>
      </c>
      <c r="F166" s="122">
        <f>'146'!E110</f>
        <v>0</v>
      </c>
      <c r="G166" s="122" t="e">
        <f aca="true" t="shared" si="16" ref="G166:G179">F166/D166*100</f>
        <v>#DIV/0!</v>
      </c>
      <c r="H166" s="122">
        <f t="shared" si="14"/>
        <v>0</v>
      </c>
      <c r="I166" s="157" t="e">
        <f t="shared" si="15"/>
        <v>#DIV/0!</v>
      </c>
      <c r="K166" s="130"/>
    </row>
    <row r="167" spans="1:11" s="123" customFormat="1" ht="70.5" customHeight="1">
      <c r="A167" s="35" t="s">
        <v>405</v>
      </c>
      <c r="B167" s="240" t="s">
        <v>404</v>
      </c>
      <c r="C167" s="122">
        <f>'147'!C92</f>
        <v>0</v>
      </c>
      <c r="D167" s="122">
        <f>'147'!D92</f>
        <v>0</v>
      </c>
      <c r="E167" s="122">
        <f>'147'!E92</f>
        <v>0</v>
      </c>
      <c r="F167" s="122">
        <f>'147'!F92</f>
        <v>0</v>
      </c>
      <c r="G167" s="122" t="e">
        <f t="shared" si="16"/>
        <v>#DIV/0!</v>
      </c>
      <c r="H167" s="122">
        <f t="shared" si="14"/>
        <v>0</v>
      </c>
      <c r="I167" s="157" t="e">
        <f t="shared" si="15"/>
        <v>#DIV/0!</v>
      </c>
      <c r="K167" s="130"/>
    </row>
    <row r="168" spans="1:11" s="123" customFormat="1" ht="25.5" customHeight="1">
      <c r="A168" s="35" t="s">
        <v>413</v>
      </c>
      <c r="B168" s="233" t="s">
        <v>412</v>
      </c>
      <c r="C168" s="122">
        <f>'146'!C111</f>
        <v>0</v>
      </c>
      <c r="D168" s="122">
        <f>'146'!D111</f>
        <v>0</v>
      </c>
      <c r="E168" s="122" t="e">
        <f>'146'!#REF!</f>
        <v>#REF!</v>
      </c>
      <c r="F168" s="122">
        <f>'146'!E111</f>
        <v>0</v>
      </c>
      <c r="G168" s="122" t="e">
        <f t="shared" si="16"/>
        <v>#DIV/0!</v>
      </c>
      <c r="H168" s="122">
        <f t="shared" si="14"/>
        <v>0</v>
      </c>
      <c r="I168" s="157" t="e">
        <f t="shared" si="15"/>
        <v>#DIV/0!</v>
      </c>
      <c r="K168" s="130"/>
    </row>
    <row r="169" spans="1:11" s="123" customFormat="1" ht="26.25" customHeight="1">
      <c r="A169" s="35" t="s">
        <v>267</v>
      </c>
      <c r="B169" s="240" t="s">
        <v>192</v>
      </c>
      <c r="C169" s="122">
        <f>'147'!C90+'148'!C84+'149'!C81+'150'!C83+'151'!C83+'152'!C81+'154'!C83+'155'!C82</f>
        <v>0</v>
      </c>
      <c r="D169" s="122">
        <f>'147'!D90+'148'!D84+'149'!D81+'150'!D83+'151'!D83+'152'!D81+'154'!D83+'155'!D82</f>
        <v>0</v>
      </c>
      <c r="E169" s="122">
        <f>'147'!E90+'148'!E84+'149'!E81+'150'!E83+'151'!E83+'152'!E81+'154'!E83+'155'!E82</f>
        <v>0</v>
      </c>
      <c r="F169" s="122">
        <f>'147'!F90+'148'!F84+'149'!F81+'150'!F83+'151'!F83+'152'!F81+'154'!F83+'155'!F82</f>
        <v>0</v>
      </c>
      <c r="G169" s="122" t="e">
        <f t="shared" si="16"/>
        <v>#DIV/0!</v>
      </c>
      <c r="H169" s="122">
        <f t="shared" si="14"/>
        <v>0</v>
      </c>
      <c r="I169" s="157" t="e">
        <f>F169/C169*100</f>
        <v>#DIV/0!</v>
      </c>
      <c r="K169" s="130"/>
    </row>
    <row r="170" spans="1:11" s="123" customFormat="1" ht="69.75" customHeight="1" hidden="1">
      <c r="A170" s="35" t="s">
        <v>157</v>
      </c>
      <c r="B170" s="239" t="s">
        <v>154</v>
      </c>
      <c r="C170" s="122">
        <f>'146'!C109</f>
        <v>0</v>
      </c>
      <c r="D170" s="122">
        <f>'146'!D109</f>
        <v>0</v>
      </c>
      <c r="E170" s="122" t="e">
        <f>'146'!#REF!</f>
        <v>#REF!</v>
      </c>
      <c r="F170" s="122">
        <f>'146'!E109</f>
        <v>0</v>
      </c>
      <c r="G170" s="122" t="e">
        <f t="shared" si="16"/>
        <v>#DIV/0!</v>
      </c>
      <c r="H170" s="122">
        <f t="shared" si="12"/>
        <v>0</v>
      </c>
      <c r="I170" s="157" t="e">
        <f t="shared" si="13"/>
        <v>#DIV/0!</v>
      </c>
      <c r="K170" s="130"/>
    </row>
    <row r="171" spans="1:11" s="123" customFormat="1" ht="70.5" customHeight="1" hidden="1">
      <c r="A171" s="35" t="s">
        <v>158</v>
      </c>
      <c r="B171" s="239" t="s">
        <v>156</v>
      </c>
      <c r="C171" s="122">
        <f>'147'!C91+'154'!C82+'155'!C81+'148'!C83</f>
        <v>0</v>
      </c>
      <c r="D171" s="122">
        <f>'147'!D91+'154'!D82+'155'!D81+'148'!D83</f>
        <v>0</v>
      </c>
      <c r="E171" s="122">
        <f>'147'!E91+'154'!E82+'155'!E81+'148'!E83</f>
        <v>0</v>
      </c>
      <c r="F171" s="122">
        <f>'147'!F91+'154'!F82+'155'!F81+'148'!F83</f>
        <v>0</v>
      </c>
      <c r="G171" s="122" t="e">
        <f t="shared" si="16"/>
        <v>#DIV/0!</v>
      </c>
      <c r="H171" s="122">
        <f t="shared" si="12"/>
        <v>0</v>
      </c>
      <c r="I171" s="157" t="e">
        <f t="shared" si="13"/>
        <v>#DIV/0!</v>
      </c>
      <c r="K171" s="130"/>
    </row>
    <row r="172" spans="1:11" s="121" customFormat="1" ht="27.75" customHeight="1">
      <c r="A172" s="153" t="s">
        <v>139</v>
      </c>
      <c r="B172" s="119" t="s">
        <v>137</v>
      </c>
      <c r="C172" s="122">
        <f>C173+C174</f>
        <v>24.7</v>
      </c>
      <c r="D172" s="122">
        <f>D173+D174</f>
        <v>0</v>
      </c>
      <c r="E172" s="122" t="e">
        <f>E173+E174</f>
        <v>#REF!</v>
      </c>
      <c r="F172" s="122">
        <f>F173+F174</f>
        <v>0</v>
      </c>
      <c r="G172" s="122" t="e">
        <f t="shared" si="16"/>
        <v>#DIV/0!</v>
      </c>
      <c r="H172" s="122">
        <f>F172-D172</f>
        <v>0</v>
      </c>
      <c r="I172" s="157">
        <f>F172/C172*100</f>
        <v>0</v>
      </c>
      <c r="J172" s="130"/>
      <c r="K172" s="128"/>
    </row>
    <row r="173" spans="1:11" s="123" customFormat="1" ht="36" customHeight="1">
      <c r="A173" s="35" t="s">
        <v>270</v>
      </c>
      <c r="B173" s="240" t="s">
        <v>162</v>
      </c>
      <c r="C173" s="122">
        <f>'146'!C113</f>
        <v>24.7</v>
      </c>
      <c r="D173" s="122">
        <f>'146'!D113</f>
        <v>0</v>
      </c>
      <c r="E173" s="122" t="e">
        <f>'146'!#REF!</f>
        <v>#REF!</v>
      </c>
      <c r="F173" s="122">
        <f>'146'!E113</f>
        <v>0</v>
      </c>
      <c r="G173" s="122" t="e">
        <f t="shared" si="16"/>
        <v>#DIV/0!</v>
      </c>
      <c r="H173" s="122">
        <f>F173-D173</f>
        <v>0</v>
      </c>
      <c r="I173" s="157">
        <f>F173/C173*100</f>
        <v>0</v>
      </c>
      <c r="J173" s="130"/>
      <c r="K173" s="130"/>
    </row>
    <row r="174" spans="1:11" s="123" customFormat="1" ht="34.5" customHeight="1">
      <c r="A174" s="35" t="s">
        <v>271</v>
      </c>
      <c r="B174" s="240" t="s">
        <v>193</v>
      </c>
      <c r="C174" s="122">
        <f>'147'!C94+'148'!C86+'149'!C83+'150'!C85+'151'!C85+'152'!C85+'154'!C85+'155'!C84</f>
        <v>0</v>
      </c>
      <c r="D174" s="122">
        <f>'147'!D94+'148'!D86+'149'!D83+'150'!D85+'151'!D85+'152'!D85+'154'!D85+'155'!D84</f>
        <v>0</v>
      </c>
      <c r="E174" s="122">
        <f>'147'!E94+'148'!E86+'149'!E83+'150'!E85+'151'!E85+'152'!E85+'154'!E85+'155'!E84</f>
        <v>0</v>
      </c>
      <c r="F174" s="122">
        <f>'147'!F94+'148'!F86+'149'!F83+'150'!F85+'151'!F85+'152'!F85+'154'!F85+'155'!F84</f>
        <v>0</v>
      </c>
      <c r="G174" s="122" t="e">
        <f t="shared" si="16"/>
        <v>#DIV/0!</v>
      </c>
      <c r="H174" s="122">
        <f>F174-D174</f>
        <v>0</v>
      </c>
      <c r="I174" s="157" t="e">
        <f>F174/C174*100</f>
        <v>#DIV/0!</v>
      </c>
      <c r="J174" s="130"/>
      <c r="K174" s="130"/>
    </row>
    <row r="175" spans="1:11" s="121" customFormat="1" ht="17.25" customHeight="1">
      <c r="A175" s="153" t="s">
        <v>146</v>
      </c>
      <c r="B175" s="119" t="s">
        <v>145</v>
      </c>
      <c r="C175" s="122">
        <f>C177+C176</f>
        <v>0</v>
      </c>
      <c r="D175" s="122">
        <f>D177+D176</f>
        <v>0</v>
      </c>
      <c r="E175" s="122" t="e">
        <f>E177+E176</f>
        <v>#REF!</v>
      </c>
      <c r="F175" s="122">
        <f>F177+F176</f>
        <v>0</v>
      </c>
      <c r="G175" s="122" t="e">
        <f t="shared" si="16"/>
        <v>#DIV/0!</v>
      </c>
      <c r="H175" s="122">
        <f t="shared" si="12"/>
        <v>0</v>
      </c>
      <c r="I175" s="157" t="e">
        <f t="shared" si="13"/>
        <v>#DIV/0!</v>
      </c>
      <c r="J175" s="130"/>
      <c r="K175" s="128"/>
    </row>
    <row r="176" spans="1:11" s="121" customFormat="1" ht="38.25" customHeight="1">
      <c r="A176" s="16" t="s">
        <v>364</v>
      </c>
      <c r="B176" s="25" t="s">
        <v>365</v>
      </c>
      <c r="C176" s="122">
        <f>'151'!C87</f>
        <v>0</v>
      </c>
      <c r="D176" s="122">
        <f>'151'!D87</f>
        <v>0</v>
      </c>
      <c r="E176" s="122">
        <f>'151'!E87</f>
        <v>0</v>
      </c>
      <c r="F176" s="122">
        <f>'151'!F87</f>
        <v>0</v>
      </c>
      <c r="G176" s="122" t="e">
        <f t="shared" si="16"/>
        <v>#DIV/0!</v>
      </c>
      <c r="H176" s="122">
        <f t="shared" si="12"/>
        <v>0</v>
      </c>
      <c r="I176" s="157"/>
      <c r="J176" s="130"/>
      <c r="K176" s="128"/>
    </row>
    <row r="177" spans="1:11" s="123" customFormat="1" ht="25.5" customHeight="1">
      <c r="A177" s="35" t="s">
        <v>147</v>
      </c>
      <c r="B177" s="240" t="s">
        <v>409</v>
      </c>
      <c r="C177" s="122">
        <f>'146'!C115</f>
        <v>0</v>
      </c>
      <c r="D177" s="122">
        <f>'146'!D115</f>
        <v>0</v>
      </c>
      <c r="E177" s="122" t="e">
        <f>'146'!#REF!</f>
        <v>#REF!</v>
      </c>
      <c r="F177" s="122">
        <f>'146'!E115</f>
        <v>0</v>
      </c>
      <c r="G177" s="122" t="e">
        <f t="shared" si="16"/>
        <v>#DIV/0!</v>
      </c>
      <c r="H177" s="122">
        <f t="shared" si="12"/>
        <v>0</v>
      </c>
      <c r="I177" s="157" t="e">
        <f t="shared" si="13"/>
        <v>#DIV/0!</v>
      </c>
      <c r="J177" s="130"/>
      <c r="K177" s="130"/>
    </row>
    <row r="178" spans="1:11" s="123" customFormat="1" ht="34.5" customHeight="1" hidden="1">
      <c r="A178" s="17" t="s">
        <v>369</v>
      </c>
      <c r="B178" s="142" t="s">
        <v>366</v>
      </c>
      <c r="C178" s="122">
        <f>C179</f>
        <v>0</v>
      </c>
      <c r="D178" s="122">
        <f>D179</f>
        <v>0</v>
      </c>
      <c r="E178" s="122">
        <f>E179</f>
        <v>0</v>
      </c>
      <c r="F178" s="122">
        <f>F179</f>
        <v>0</v>
      </c>
      <c r="G178" s="122" t="e">
        <f t="shared" si="16"/>
        <v>#DIV/0!</v>
      </c>
      <c r="H178" s="122">
        <f t="shared" si="12"/>
        <v>0</v>
      </c>
      <c r="I178" s="157" t="e">
        <f t="shared" si="13"/>
        <v>#DIV/0!</v>
      </c>
      <c r="J178" s="130"/>
      <c r="K178" s="130"/>
    </row>
    <row r="179" spans="1:11" s="123" customFormat="1" ht="34.5" customHeight="1" hidden="1">
      <c r="A179" s="35" t="s">
        <v>368</v>
      </c>
      <c r="B179" s="25" t="s">
        <v>367</v>
      </c>
      <c r="C179" s="122">
        <f>'147'!C96</f>
        <v>0</v>
      </c>
      <c r="D179" s="122">
        <f>'147'!D96</f>
        <v>0</v>
      </c>
      <c r="E179" s="122">
        <f>'147'!E96</f>
        <v>0</v>
      </c>
      <c r="F179" s="122">
        <f>'147'!F96</f>
        <v>0</v>
      </c>
      <c r="G179" s="122" t="e">
        <f t="shared" si="16"/>
        <v>#DIV/0!</v>
      </c>
      <c r="H179" s="122">
        <f t="shared" si="12"/>
        <v>0</v>
      </c>
      <c r="I179" s="157" t="e">
        <f t="shared" si="13"/>
        <v>#DIV/0!</v>
      </c>
      <c r="J179" s="130"/>
      <c r="K179" s="130"/>
    </row>
    <row r="180" spans="1:11" s="123" customFormat="1" ht="57" customHeight="1">
      <c r="A180" s="153" t="s">
        <v>345</v>
      </c>
      <c r="B180" s="119" t="s">
        <v>343</v>
      </c>
      <c r="C180" s="122">
        <f>'146'!C116</f>
        <v>0</v>
      </c>
      <c r="D180" s="122">
        <f>'146'!D116</f>
        <v>0</v>
      </c>
      <c r="E180" s="122" t="e">
        <f>'146'!#REF!</f>
        <v>#REF!</v>
      </c>
      <c r="F180" s="122">
        <f>'146'!E116</f>
        <v>0</v>
      </c>
      <c r="G180" s="122"/>
      <c r="H180" s="122">
        <f t="shared" si="12"/>
        <v>0</v>
      </c>
      <c r="I180" s="157"/>
      <c r="J180" s="130"/>
      <c r="K180" s="130"/>
    </row>
    <row r="181" spans="1:11" s="123" customFormat="1" ht="48.75" customHeight="1">
      <c r="A181" s="35" t="s">
        <v>272</v>
      </c>
      <c r="B181" s="125" t="s">
        <v>356</v>
      </c>
      <c r="C181" s="122">
        <f>'146'!C117</f>
        <v>0</v>
      </c>
      <c r="D181" s="122">
        <f>'146'!D117</f>
        <v>0</v>
      </c>
      <c r="E181" s="122" t="e">
        <f>'146'!#REF!</f>
        <v>#REF!</v>
      </c>
      <c r="F181" s="122">
        <f>'146'!E117</f>
        <v>0</v>
      </c>
      <c r="G181" s="122"/>
      <c r="H181" s="122">
        <f t="shared" si="12"/>
        <v>0</v>
      </c>
      <c r="I181" s="157" t="e">
        <f t="shared" si="13"/>
        <v>#DIV/0!</v>
      </c>
      <c r="J181" s="130"/>
      <c r="K181" s="130"/>
    </row>
    <row r="182" spans="1:11" s="123" customFormat="1" ht="37.5" customHeight="1">
      <c r="A182" s="35" t="s">
        <v>129</v>
      </c>
      <c r="B182" s="125" t="s">
        <v>194</v>
      </c>
      <c r="C182" s="122">
        <f>'147'!C97+'148'!C87+'149'!C84+'150'!C86+'151'!C88+'152'!C86+'154'!C86+'155'!C85</f>
        <v>0</v>
      </c>
      <c r="D182" s="122">
        <f>'147'!D97+'148'!D87+'149'!D84+'150'!D86+'151'!D88+'152'!D86+'154'!D86+'155'!D85</f>
        <v>0</v>
      </c>
      <c r="E182" s="122">
        <f>'147'!E97+'148'!E87+'149'!E84+'150'!E86+'151'!E88+'152'!E86+'154'!E86+'155'!E85</f>
        <v>0</v>
      </c>
      <c r="F182" s="122">
        <f>'147'!F97+'148'!F87+'149'!F84+'150'!F86+'151'!F88+'152'!F86+'154'!F86+'155'!F85</f>
        <v>0</v>
      </c>
      <c r="G182" s="122"/>
      <c r="H182" s="122">
        <f t="shared" si="12"/>
        <v>0</v>
      </c>
      <c r="I182" s="157" t="e">
        <f t="shared" si="13"/>
        <v>#DIV/0!</v>
      </c>
      <c r="J182" s="130"/>
      <c r="K182" s="130"/>
    </row>
    <row r="183" spans="1:10" s="121" customFormat="1" ht="84.75" customHeight="1" hidden="1">
      <c r="A183" s="160" t="s">
        <v>348</v>
      </c>
      <c r="B183" s="124" t="s">
        <v>347</v>
      </c>
      <c r="C183" s="122">
        <f>'148'!C88+'152'!C82</f>
        <v>0</v>
      </c>
      <c r="D183" s="122">
        <f>'148'!D88+'152'!D82</f>
        <v>0</v>
      </c>
      <c r="E183" s="122">
        <f>'148'!E88+'152'!E82</f>
        <v>0</v>
      </c>
      <c r="F183" s="122">
        <f>'148'!F88+'152'!F82</f>
        <v>0</v>
      </c>
      <c r="G183" s="122" t="e">
        <f>F183/D183*100</f>
        <v>#DIV/0!</v>
      </c>
      <c r="H183" s="122">
        <f t="shared" si="12"/>
        <v>0</v>
      </c>
      <c r="I183" s="157" t="e">
        <f t="shared" si="13"/>
        <v>#DIV/0!</v>
      </c>
      <c r="J183" s="128"/>
    </row>
    <row r="184" spans="1:9" s="193" customFormat="1" ht="17.25" customHeight="1" thickBot="1">
      <c r="A184" s="220" t="s">
        <v>130</v>
      </c>
      <c r="B184" s="192"/>
      <c r="C184" s="190" t="e">
        <f>C97+C98</f>
        <v>#REF!</v>
      </c>
      <c r="D184" s="190" t="e">
        <f>D97+D98</f>
        <v>#REF!</v>
      </c>
      <c r="E184" s="190" t="e">
        <f>E97+E98</f>
        <v>#REF!</v>
      </c>
      <c r="F184" s="190" t="e">
        <f>F97+F98</f>
        <v>#REF!</v>
      </c>
      <c r="G184" s="190" t="e">
        <f>F184/D184*100</f>
        <v>#REF!</v>
      </c>
      <c r="H184" s="190" t="e">
        <f t="shared" si="12"/>
        <v>#REF!</v>
      </c>
      <c r="I184" s="191" t="e">
        <f t="shared" si="13"/>
        <v>#REF!</v>
      </c>
    </row>
    <row r="185" spans="1:9" s="121" customFormat="1" ht="17.25" customHeight="1">
      <c r="A185" s="217"/>
      <c r="B185" s="143"/>
      <c r="C185" s="237">
        <v>191032.641</v>
      </c>
      <c r="D185" s="247">
        <v>754744.984</v>
      </c>
      <c r="E185" s="247">
        <f>D185/12*3</f>
        <v>188686.246</v>
      </c>
      <c r="F185" s="248">
        <v>207774.956</v>
      </c>
      <c r="G185" s="218"/>
      <c r="H185" s="218"/>
      <c r="I185" s="218"/>
    </row>
    <row r="186" spans="1:9" s="121" customFormat="1" ht="17.25" customHeight="1">
      <c r="A186" s="217"/>
      <c r="B186" s="143"/>
      <c r="C186" s="238" t="e">
        <f>C184-C185</f>
        <v>#REF!</v>
      </c>
      <c r="D186" s="238" t="e">
        <f>D184-D185</f>
        <v>#REF!</v>
      </c>
      <c r="E186" s="238" t="e">
        <f>E184-E185</f>
        <v>#REF!</v>
      </c>
      <c r="F186" s="238" t="e">
        <f>F184-F185</f>
        <v>#REF!</v>
      </c>
      <c r="G186" s="218"/>
      <c r="H186" s="218"/>
      <c r="I186" s="218"/>
    </row>
    <row r="187" spans="1:5" ht="18.75">
      <c r="A187" s="150" t="s">
        <v>296</v>
      </c>
      <c r="B187" s="151"/>
      <c r="C187" s="397" t="s">
        <v>297</v>
      </c>
      <c r="D187" s="397"/>
      <c r="E187" s="49"/>
    </row>
    <row r="188" spans="1:3" ht="18.75">
      <c r="A188" s="150"/>
      <c r="B188" s="138"/>
      <c r="C188" s="139"/>
    </row>
    <row r="189" spans="1:5" ht="18.75">
      <c r="A189" s="150" t="s">
        <v>298</v>
      </c>
      <c r="B189" s="151"/>
      <c r="C189" s="397" t="s">
        <v>299</v>
      </c>
      <c r="D189" s="397"/>
      <c r="E189" s="49"/>
    </row>
    <row r="190" spans="1:9" s="3" customFormat="1" ht="14.25">
      <c r="A190" s="8"/>
      <c r="B190" s="143"/>
      <c r="C190" s="10"/>
      <c r="D190" s="10"/>
      <c r="E190" s="10"/>
      <c r="F190" s="10"/>
      <c r="G190" s="144"/>
      <c r="H190" s="144"/>
      <c r="I190" s="144"/>
    </row>
    <row r="191" spans="1:9" s="3" customFormat="1" ht="14.25">
      <c r="A191" s="8"/>
      <c r="B191" s="143"/>
      <c r="C191" s="144"/>
      <c r="D191" s="144"/>
      <c r="E191" s="144"/>
      <c r="F191" s="144"/>
      <c r="G191" s="144"/>
      <c r="H191" s="144"/>
      <c r="I191" s="144"/>
    </row>
    <row r="192" spans="1:9" s="3" customFormat="1" ht="14.25">
      <c r="A192" s="8"/>
      <c r="B192" s="143"/>
      <c r="C192" s="144"/>
      <c r="D192" s="152"/>
      <c r="E192" s="152"/>
      <c r="F192" s="144"/>
      <c r="G192" s="144"/>
      <c r="H192" s="144"/>
      <c r="I192" s="144"/>
    </row>
    <row r="193" spans="2:6" ht="15">
      <c r="B193" s="145">
        <v>146</v>
      </c>
      <c r="C193" s="146"/>
      <c r="D193" s="249"/>
      <c r="E193" s="249"/>
      <c r="F193" s="250"/>
    </row>
    <row r="194" spans="2:8" ht="15">
      <c r="B194" s="145">
        <v>147</v>
      </c>
      <c r="C194" s="147"/>
      <c r="D194" s="251"/>
      <c r="E194" s="251"/>
      <c r="F194" s="137"/>
      <c r="H194" s="140"/>
    </row>
    <row r="195" spans="2:6" ht="15">
      <c r="B195" s="145">
        <v>148</v>
      </c>
      <c r="C195" s="147"/>
      <c r="D195" s="252"/>
      <c r="E195" s="252"/>
      <c r="F195" s="137"/>
    </row>
    <row r="196" spans="2:6" ht="15">
      <c r="B196" s="148">
        <v>149</v>
      </c>
      <c r="C196" s="147"/>
      <c r="D196" s="253"/>
      <c r="E196" s="253"/>
      <c r="F196" s="137"/>
    </row>
    <row r="197" spans="2:8" ht="15">
      <c r="B197" s="148">
        <v>150</v>
      </c>
      <c r="C197" s="147"/>
      <c r="D197" s="254"/>
      <c r="E197" s="254"/>
      <c r="F197" s="137"/>
      <c r="H197" s="149"/>
    </row>
    <row r="198" spans="2:8" ht="15">
      <c r="B198" s="148">
        <v>151</v>
      </c>
      <c r="C198" s="147"/>
      <c r="D198" s="255"/>
      <c r="E198" s="255"/>
      <c r="F198" s="137"/>
      <c r="H198" s="149"/>
    </row>
    <row r="199" spans="2:8" ht="15">
      <c r="B199" s="148">
        <v>152</v>
      </c>
      <c r="C199" s="147"/>
      <c r="D199" s="256"/>
      <c r="E199" s="256"/>
      <c r="F199" s="137"/>
      <c r="H199" s="149"/>
    </row>
    <row r="200" spans="2:6" ht="15">
      <c r="B200" s="145">
        <v>154</v>
      </c>
      <c r="C200" s="147"/>
      <c r="D200" s="257"/>
      <c r="E200" s="257"/>
      <c r="F200" s="137"/>
    </row>
    <row r="201" spans="2:6" ht="15">
      <c r="B201" s="145">
        <v>155</v>
      </c>
      <c r="C201" s="147"/>
      <c r="D201" s="258"/>
      <c r="E201" s="258"/>
      <c r="F201" s="137"/>
    </row>
    <row r="202" ht="15">
      <c r="C202" s="140"/>
    </row>
  </sheetData>
  <sheetProtection formatCells="0" formatColumns="0" formatRows="0" insertColumns="0" insertRows="0" insertHyperlinks="0" deleteColumns="0" deleteRows="0" sort="0" autoFilter="0" pivotTables="0"/>
  <mergeCells count="8">
    <mergeCell ref="C187:D187"/>
    <mergeCell ref="C189:D189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SheetLayoutView="100" zoomScalePageLayoutView="0" workbookViewId="0" topLeftCell="A1">
      <selection activeCell="E170" sqref="E170"/>
    </sheetView>
  </sheetViews>
  <sheetFormatPr defaultColWidth="9.140625" defaultRowHeight="15"/>
  <cols>
    <col min="1" max="1" width="42.28125" style="1" customWidth="1"/>
    <col min="2" max="2" width="18.140625" style="1" hidden="1" customWidth="1"/>
    <col min="3" max="3" width="10.28125" style="1" customWidth="1"/>
    <col min="4" max="4" width="10.00390625" style="1" customWidth="1"/>
    <col min="5" max="5" width="11.00390625" style="1" customWidth="1"/>
    <col min="6" max="6" width="11.7109375" style="1" customWidth="1"/>
    <col min="7" max="7" width="10.140625" style="1" customWidth="1"/>
    <col min="8" max="8" width="11.7109375" style="1" customWidth="1"/>
    <col min="9" max="9" width="9.7109375" style="1" customWidth="1"/>
    <col min="10" max="10" width="9.57421875" style="1" bestFit="1" customWidth="1"/>
    <col min="11" max="16384" width="9.140625" style="1" customWidth="1"/>
  </cols>
  <sheetData>
    <row r="1" spans="1:9" ht="26.25" customHeight="1">
      <c r="A1" s="407" t="s">
        <v>328</v>
      </c>
      <c r="B1" s="407"/>
      <c r="C1" s="407"/>
      <c r="D1" s="407"/>
      <c r="E1" s="407"/>
      <c r="F1" s="407"/>
      <c r="G1" s="407"/>
      <c r="H1" s="407"/>
      <c r="I1" s="407"/>
    </row>
    <row r="2" spans="1:9" ht="20.25" customHeight="1">
      <c r="A2" s="408"/>
      <c r="B2" s="408"/>
      <c r="C2" s="408"/>
      <c r="D2" s="408"/>
      <c r="E2" s="408"/>
      <c r="F2" s="408"/>
      <c r="G2" s="408"/>
      <c r="H2" s="408"/>
      <c r="I2" s="408"/>
    </row>
    <row r="3" spans="1:10" ht="15.75" customHeight="1">
      <c r="A3" s="409" t="s">
        <v>24</v>
      </c>
      <c r="B3" s="409" t="s">
        <v>25</v>
      </c>
      <c r="C3" s="410" t="s">
        <v>322</v>
      </c>
      <c r="D3" s="411">
        <v>2013</v>
      </c>
      <c r="E3" s="411"/>
      <c r="F3" s="411"/>
      <c r="G3" s="411"/>
      <c r="H3" s="411"/>
      <c r="I3" s="411" t="s">
        <v>114</v>
      </c>
      <c r="J3" s="2"/>
    </row>
    <row r="4" spans="1:10" ht="48">
      <c r="A4" s="409"/>
      <c r="B4" s="409"/>
      <c r="C4" s="410"/>
      <c r="D4" s="51" t="s">
        <v>295</v>
      </c>
      <c r="E4" s="50" t="s">
        <v>323</v>
      </c>
      <c r="F4" s="46" t="s">
        <v>324</v>
      </c>
      <c r="G4" s="46" t="s">
        <v>326</v>
      </c>
      <c r="H4" s="50" t="s">
        <v>327</v>
      </c>
      <c r="I4" s="411"/>
      <c r="J4" s="2"/>
    </row>
    <row r="5" spans="1:9" ht="13.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3" customFormat="1" ht="14.25" hidden="1">
      <c r="A6" s="52" t="s">
        <v>204</v>
      </c>
      <c r="B6" s="23" t="s">
        <v>26</v>
      </c>
      <c r="C6" s="30"/>
      <c r="D6" s="30"/>
      <c r="E6" s="30"/>
      <c r="F6" s="30"/>
      <c r="G6" s="31"/>
      <c r="H6" s="31"/>
      <c r="I6" s="31"/>
    </row>
    <row r="7" spans="1:9" s="3" customFormat="1" ht="15" customHeight="1">
      <c r="A7" s="53" t="s">
        <v>203</v>
      </c>
      <c r="B7" s="22" t="s">
        <v>66</v>
      </c>
      <c r="C7" s="41" t="e">
        <f>C8</f>
        <v>#REF!</v>
      </c>
      <c r="D7" s="41" t="e">
        <f>D8</f>
        <v>#REF!</v>
      </c>
      <c r="E7" s="41" t="e">
        <f>E8</f>
        <v>#REF!</v>
      </c>
      <c r="F7" s="41" t="e">
        <f>F8</f>
        <v>#REF!</v>
      </c>
      <c r="G7" s="41" t="e">
        <f>F7/E7*100</f>
        <v>#REF!</v>
      </c>
      <c r="H7" s="41" t="e">
        <f>F7-E7</f>
        <v>#REF!</v>
      </c>
      <c r="I7" s="41" t="e">
        <f>F7/C7*100</f>
        <v>#REF!</v>
      </c>
    </row>
    <row r="8" spans="1:9" ht="15.75">
      <c r="A8" s="53" t="s">
        <v>109</v>
      </c>
      <c r="B8" s="22" t="s">
        <v>27</v>
      </c>
      <c r="C8" s="41" t="e">
        <f>C9+C10+C13+C14</f>
        <v>#REF!</v>
      </c>
      <c r="D8" s="41" t="e">
        <f>D9+D10+D13+D14</f>
        <v>#REF!</v>
      </c>
      <c r="E8" s="41" t="e">
        <f>E9+E10+E13+E14</f>
        <v>#REF!</v>
      </c>
      <c r="F8" s="41" t="e">
        <f>F9+F10+F13+F14</f>
        <v>#REF!</v>
      </c>
      <c r="G8" s="41" t="e">
        <f aca="true" t="shared" si="0" ref="G8:G77">F8/E8*100</f>
        <v>#REF!</v>
      </c>
      <c r="H8" s="41" t="e">
        <f aca="true" t="shared" si="1" ref="H8:H77">F8-E8</f>
        <v>#REF!</v>
      </c>
      <c r="I8" s="41" t="e">
        <f aca="true" t="shared" si="2" ref="I8:I77">F8/C8*100</f>
        <v>#REF!</v>
      </c>
    </row>
    <row r="9" spans="1:9" ht="60" customHeight="1" hidden="1">
      <c r="A9" s="53" t="s">
        <v>197</v>
      </c>
      <c r="B9" s="22" t="s">
        <v>28</v>
      </c>
      <c r="C9" s="41">
        <f>'146'!C21+'147'!C9+'148'!C9+'149'!C9+'150'!C9+'151'!C9+'152'!C9+'154'!C9+'155'!C9</f>
        <v>66.8</v>
      </c>
      <c r="D9" s="41">
        <f>'146'!D21+'147'!D9+'148'!D9+'149'!D9+'150'!D9+'151'!D9+'152'!D9+'154'!D9+'155'!D9</f>
        <v>200</v>
      </c>
      <c r="E9" s="41" t="e">
        <f>'146'!#REF!+'147'!#REF!+'148'!#REF!+'149'!#REF!+'150'!#REF!+'151'!#REF!+'152'!#REF!+'154'!#REF!+'155'!#REF!</f>
        <v>#REF!</v>
      </c>
      <c r="F9" s="41">
        <f>'146'!E21+'147'!F9+'148'!F9+'149'!F9+'150'!F9+'151'!F9+'152'!F9+'154'!F9+'155'!F9</f>
        <v>203.4</v>
      </c>
      <c r="G9" s="41" t="e">
        <f t="shared" si="0"/>
        <v>#REF!</v>
      </c>
      <c r="H9" s="41" t="e">
        <f t="shared" si="1"/>
        <v>#REF!</v>
      </c>
      <c r="I9" s="41">
        <f t="shared" si="2"/>
        <v>304.4910179640719</v>
      </c>
    </row>
    <row r="10" spans="1:9" ht="92.25" customHeight="1" hidden="1">
      <c r="A10" s="54" t="s">
        <v>198</v>
      </c>
      <c r="B10" s="22" t="s">
        <v>83</v>
      </c>
      <c r="C10" s="41">
        <f>'146'!C22+'147'!C10+'148'!C10+'149'!C10+'150'!C10+'151'!C10+'152'!C10+'154'!C10+'155'!C10</f>
        <v>17.7</v>
      </c>
      <c r="D10" s="41">
        <f>'146'!D22+'147'!D10+'148'!D10+'149'!D10+'150'!D10+'151'!D10+'152'!D10+'154'!D10+'155'!D10</f>
        <v>0</v>
      </c>
      <c r="E10" s="41" t="e">
        <f>'146'!#REF!+'147'!#REF!+'148'!#REF!+'149'!#REF!+'150'!#REF!+'151'!#REF!+'152'!#REF!+'154'!#REF!+'155'!#REF!</f>
        <v>#REF!</v>
      </c>
      <c r="F10" s="41">
        <f>'146'!E22+'147'!F10+'148'!F10+'149'!F10+'150'!F10+'151'!F10+'152'!F10+'154'!F10+'155'!F10</f>
        <v>0</v>
      </c>
      <c r="G10" s="41" t="e">
        <f t="shared" si="0"/>
        <v>#REF!</v>
      </c>
      <c r="H10" s="41" t="e">
        <f t="shared" si="1"/>
        <v>#REF!</v>
      </c>
      <c r="I10" s="41">
        <f t="shared" si="2"/>
        <v>0</v>
      </c>
    </row>
    <row r="11" spans="1:9" ht="80.25" customHeight="1" hidden="1">
      <c r="A11" s="55" t="s">
        <v>199</v>
      </c>
      <c r="B11" s="22" t="s">
        <v>29</v>
      </c>
      <c r="C11" s="41">
        <f>'146'!C23+'147'!C11+'148'!C11+'149'!C11+'150'!C11+'151'!C11+'152'!C11+'154'!C11+'155'!C11</f>
        <v>0</v>
      </c>
      <c r="D11" s="41">
        <f>'146'!D23+'147'!D11+'148'!D11+'149'!D11+'150'!D11+'151'!D11+'152'!D11+'154'!D11+'155'!D11</f>
        <v>0</v>
      </c>
      <c r="E11" s="41" t="e">
        <f>'146'!#REF!+'147'!#REF!+'148'!#REF!+'149'!#REF!+'150'!#REF!+'151'!#REF!+'152'!#REF!+'154'!#REF!+'155'!#REF!</f>
        <v>#REF!</v>
      </c>
      <c r="F11" s="41">
        <f>'146'!E23+'147'!F11+'148'!F11+'149'!F11+'150'!F11+'151'!F11+'152'!F11+'154'!F11+'155'!F11</f>
        <v>16.4</v>
      </c>
      <c r="G11" s="41" t="e">
        <f t="shared" si="0"/>
        <v>#REF!</v>
      </c>
      <c r="H11" s="41" t="e">
        <f t="shared" si="1"/>
        <v>#REF!</v>
      </c>
      <c r="I11" s="41" t="e">
        <f t="shared" si="2"/>
        <v>#DIV/0!</v>
      </c>
    </row>
    <row r="12" spans="1:9" ht="69.75" customHeight="1" hidden="1">
      <c r="A12" s="55" t="s">
        <v>200</v>
      </c>
      <c r="B12" s="22" t="s">
        <v>30</v>
      </c>
      <c r="C12" s="41">
        <f>'146'!C24+'147'!C12+'148'!C12+'149'!C12+'150'!C12+'151'!C12+'152'!C12+'154'!C12+'155'!C12</f>
        <v>0</v>
      </c>
      <c r="D12" s="41">
        <f>'146'!D24+'147'!D12+'148'!D12+'149'!D12+'150'!D12+'151'!D12+'152'!D12+'154'!D12+'155'!D12</f>
        <v>0</v>
      </c>
      <c r="E12" s="41" t="e">
        <f>'146'!#REF!+'147'!#REF!+'148'!#REF!+'149'!#REF!+'150'!#REF!+'151'!#REF!+'152'!#REF!+'154'!#REF!+'155'!#REF!</f>
        <v>#REF!</v>
      </c>
      <c r="F12" s="41">
        <f>'146'!E24+'147'!F12+'148'!F12+'149'!F12+'150'!F12+'151'!F12+'152'!F12+'154'!F12+'155'!F12</f>
        <v>0</v>
      </c>
      <c r="G12" s="41" t="e">
        <f t="shared" si="0"/>
        <v>#REF!</v>
      </c>
      <c r="H12" s="41" t="e">
        <f t="shared" si="1"/>
        <v>#REF!</v>
      </c>
      <c r="I12" s="41" t="e">
        <f t="shared" si="2"/>
        <v>#DIV/0!</v>
      </c>
    </row>
    <row r="13" spans="1:9" ht="36" customHeight="1" hidden="1">
      <c r="A13" s="53" t="s">
        <v>201</v>
      </c>
      <c r="B13" s="22" t="s">
        <v>31</v>
      </c>
      <c r="C13" s="41" t="e">
        <f>'146'!#REF!+'147'!C13+'148'!C13+'149'!C13+'150'!C13+'151'!C13+'152'!C13+'154'!C13+'155'!C13</f>
        <v>#REF!</v>
      </c>
      <c r="D13" s="41" t="e">
        <f>'146'!#REF!+'147'!D13+'148'!D13+'149'!D13+'150'!D13+'151'!D13+'152'!D13+'154'!D13+'155'!D13</f>
        <v>#REF!</v>
      </c>
      <c r="E13" s="41" t="e">
        <f>'146'!#REF!+'147'!#REF!+'148'!#REF!+'149'!#REF!+'150'!#REF!+'151'!#REF!+'152'!#REF!+'154'!#REF!+'155'!#REF!</f>
        <v>#REF!</v>
      </c>
      <c r="F13" s="41" t="e">
        <f>'146'!#REF!+'147'!F13+'148'!F13+'149'!F13+'150'!F13+'151'!F13+'152'!F13+'154'!F13+'155'!F13</f>
        <v>#REF!</v>
      </c>
      <c r="G13" s="41" t="e">
        <f t="shared" si="0"/>
        <v>#REF!</v>
      </c>
      <c r="H13" s="41" t="e">
        <f t="shared" si="1"/>
        <v>#REF!</v>
      </c>
      <c r="I13" s="41" t="e">
        <f t="shared" si="2"/>
        <v>#REF!</v>
      </c>
    </row>
    <row r="14" spans="1:9" ht="71.25" customHeight="1" hidden="1">
      <c r="A14" s="54" t="s">
        <v>202</v>
      </c>
      <c r="B14" s="22" t="s">
        <v>32</v>
      </c>
      <c r="C14" s="41" t="e">
        <f>'146'!#REF!+'147'!C14+'148'!C14+'149'!C14+'150'!C14+'151'!C14+'152'!C14+'154'!C14+'155'!C14</f>
        <v>#REF!</v>
      </c>
      <c r="D14" s="41" t="e">
        <f>'146'!#REF!+'147'!D14+'148'!D14+'149'!D14+'150'!D14+'151'!D14+'152'!D14+'154'!D14+'155'!D14</f>
        <v>#REF!</v>
      </c>
      <c r="E14" s="41" t="e">
        <f>'146'!#REF!+'147'!#REF!+'148'!#REF!+'149'!#REF!+'150'!#REF!+'151'!#REF!+'152'!#REF!+'154'!#REF!+'155'!#REF!</f>
        <v>#REF!</v>
      </c>
      <c r="F14" s="41" t="e">
        <f>'146'!#REF!+'147'!F14+'148'!F14+'149'!F14+'150'!F14+'151'!F14+'152'!F14+'154'!F14+'155'!F14</f>
        <v>#REF!</v>
      </c>
      <c r="G14" s="41" t="e">
        <f t="shared" si="0"/>
        <v>#REF!</v>
      </c>
      <c r="H14" s="41" t="e">
        <f t="shared" si="1"/>
        <v>#REF!</v>
      </c>
      <c r="I14" s="41" t="e">
        <f t="shared" si="2"/>
        <v>#REF!</v>
      </c>
    </row>
    <row r="15" spans="1:10" s="3" customFormat="1" ht="35.25" customHeight="1" hidden="1">
      <c r="A15" s="53" t="s">
        <v>84</v>
      </c>
      <c r="B15" s="24">
        <v>10300000000000000</v>
      </c>
      <c r="C15" s="41" t="e">
        <f>C16+C17+C18</f>
        <v>#REF!</v>
      </c>
      <c r="D15" s="41" t="e">
        <f>D16+D17+D18</f>
        <v>#REF!</v>
      </c>
      <c r="E15" s="41" t="e">
        <f>E16+E17+E18</f>
        <v>#REF!</v>
      </c>
      <c r="F15" s="41" t="e">
        <f>F16+F17+F18</f>
        <v>#REF!</v>
      </c>
      <c r="G15" s="41" t="e">
        <f t="shared" si="0"/>
        <v>#REF!</v>
      </c>
      <c r="H15" s="41" t="e">
        <f t="shared" si="1"/>
        <v>#REF!</v>
      </c>
      <c r="I15" s="41" t="e">
        <f t="shared" si="2"/>
        <v>#REF!</v>
      </c>
      <c r="J15" s="1"/>
    </row>
    <row r="16" spans="1:9" ht="48" customHeight="1" hidden="1">
      <c r="A16" s="53" t="s">
        <v>205</v>
      </c>
      <c r="B16" s="24">
        <v>10302011010000100</v>
      </c>
      <c r="C16" s="41" t="e">
        <f>'146'!#REF!</f>
        <v>#REF!</v>
      </c>
      <c r="D16" s="41" t="e">
        <f>'146'!#REF!</f>
        <v>#REF!</v>
      </c>
      <c r="E16" s="41" t="e">
        <f>'146'!#REF!</f>
        <v>#REF!</v>
      </c>
      <c r="F16" s="41" t="e">
        <f>'146'!#REF!</f>
        <v>#REF!</v>
      </c>
      <c r="G16" s="41" t="e">
        <f t="shared" si="0"/>
        <v>#REF!</v>
      </c>
      <c r="H16" s="41" t="e">
        <f t="shared" si="1"/>
        <v>#REF!</v>
      </c>
      <c r="I16" s="41" t="e">
        <f t="shared" si="2"/>
        <v>#REF!</v>
      </c>
    </row>
    <row r="17" spans="1:9" ht="83.25" customHeight="1" hidden="1">
      <c r="A17" s="54" t="s">
        <v>206</v>
      </c>
      <c r="B17" s="24">
        <v>10302090010000100</v>
      </c>
      <c r="C17" s="41" t="e">
        <f>'146'!#REF!</f>
        <v>#REF!</v>
      </c>
      <c r="D17" s="41" t="e">
        <f>'146'!#REF!</f>
        <v>#REF!</v>
      </c>
      <c r="E17" s="41" t="e">
        <f>'146'!#REF!</f>
        <v>#REF!</v>
      </c>
      <c r="F17" s="41" t="e">
        <f>'146'!#REF!</f>
        <v>#REF!</v>
      </c>
      <c r="G17" s="41" t="e">
        <f t="shared" si="0"/>
        <v>#REF!</v>
      </c>
      <c r="H17" s="41" t="e">
        <f t="shared" si="1"/>
        <v>#REF!</v>
      </c>
      <c r="I17" s="41" t="e">
        <f t="shared" si="2"/>
        <v>#REF!</v>
      </c>
    </row>
    <row r="18" spans="1:9" ht="107.25" customHeight="1" hidden="1">
      <c r="A18" s="54" t="s">
        <v>207</v>
      </c>
      <c r="B18" s="24">
        <v>10302110010000100</v>
      </c>
      <c r="C18" s="41" t="e">
        <f>'146'!#REF!</f>
        <v>#REF!</v>
      </c>
      <c r="D18" s="41" t="e">
        <f>'146'!#REF!</f>
        <v>#REF!</v>
      </c>
      <c r="E18" s="41" t="e">
        <f>'146'!#REF!</f>
        <v>#REF!</v>
      </c>
      <c r="F18" s="41" t="e">
        <f>'146'!#REF!</f>
        <v>#REF!</v>
      </c>
      <c r="G18" s="41" t="e">
        <f t="shared" si="0"/>
        <v>#REF!</v>
      </c>
      <c r="H18" s="41" t="e">
        <f t="shared" si="1"/>
        <v>#REF!</v>
      </c>
      <c r="I18" s="41" t="e">
        <f t="shared" si="2"/>
        <v>#REF!</v>
      </c>
    </row>
    <row r="19" spans="1:10" s="3" customFormat="1" ht="15.75">
      <c r="A19" s="53" t="s">
        <v>208</v>
      </c>
      <c r="B19" s="22" t="s">
        <v>33</v>
      </c>
      <c r="C19" s="41">
        <f>C20+C21</f>
        <v>26</v>
      </c>
      <c r="D19" s="41">
        <f>D20+D21</f>
        <v>18</v>
      </c>
      <c r="E19" s="41" t="e">
        <f>E20+E21</f>
        <v>#REF!</v>
      </c>
      <c r="F19" s="41">
        <f>F20+F21</f>
        <v>32.1</v>
      </c>
      <c r="G19" s="41" t="e">
        <f t="shared" si="0"/>
        <v>#REF!</v>
      </c>
      <c r="H19" s="41" t="e">
        <f t="shared" si="1"/>
        <v>#REF!</v>
      </c>
      <c r="I19" s="41">
        <f t="shared" si="2"/>
        <v>123.46153846153847</v>
      </c>
      <c r="J19" s="1"/>
    </row>
    <row r="20" spans="1:9" ht="22.5">
      <c r="A20" s="53" t="s">
        <v>209</v>
      </c>
      <c r="B20" s="22" t="s">
        <v>34</v>
      </c>
      <c r="C20" s="41">
        <f>'146'!C27+'147'!C25+'148'!C25+'149'!C25+'150'!C25+'151'!C25+'152'!C25+'154'!C25+'155'!C25</f>
        <v>0</v>
      </c>
      <c r="D20" s="41">
        <f>'146'!D27+'147'!D25+'148'!D25+'149'!D25+'150'!D25+'151'!D25+'152'!D25+'154'!D25+'155'!D25</f>
        <v>0</v>
      </c>
      <c r="E20" s="41" t="e">
        <f>'146'!#REF!+'147'!#REF!+'148'!#REF!+'149'!#REF!+'150'!#REF!+'151'!#REF!+'152'!#REF!+'154'!#REF!+'155'!#REF!</f>
        <v>#REF!</v>
      </c>
      <c r="F20" s="41">
        <f>'146'!E27+'147'!F25+'148'!F25+'149'!F25+'150'!F25+'151'!F25+'152'!F25+'154'!F25+'155'!F25</f>
        <v>0</v>
      </c>
      <c r="G20" s="41" t="e">
        <f t="shared" si="0"/>
        <v>#REF!</v>
      </c>
      <c r="H20" s="41" t="e">
        <f t="shared" si="1"/>
        <v>#REF!</v>
      </c>
      <c r="I20" s="41" t="e">
        <f t="shared" si="2"/>
        <v>#DIV/0!</v>
      </c>
    </row>
    <row r="21" spans="1:9" ht="15.75">
      <c r="A21" s="56" t="s">
        <v>85</v>
      </c>
      <c r="B21" s="22" t="s">
        <v>35</v>
      </c>
      <c r="C21" s="41">
        <f>'146'!C28+'147'!C26+'148'!C26+'149'!C26+'150'!C26+'151'!C26+'152'!C26+'154'!C26+'155'!C26</f>
        <v>26</v>
      </c>
      <c r="D21" s="41">
        <f>'146'!D28+'147'!D26+'148'!D26+'149'!D26+'150'!D26+'151'!D26+'152'!D26+'154'!D26+'155'!D26</f>
        <v>18</v>
      </c>
      <c r="E21" s="41" t="e">
        <f>'146'!#REF!+'147'!#REF!+'148'!#REF!+'149'!#REF!+'150'!#REF!+'151'!#REF!+'152'!#REF!+'154'!#REF!+'155'!#REF!</f>
        <v>#REF!</v>
      </c>
      <c r="F21" s="41">
        <f>'146'!E28+'147'!F26+'148'!F26+'149'!F26+'150'!F26+'151'!F26+'152'!F26+'154'!F26+'155'!F26</f>
        <v>32.1</v>
      </c>
      <c r="G21" s="41" t="e">
        <f t="shared" si="0"/>
        <v>#REF!</v>
      </c>
      <c r="H21" s="41" t="e">
        <f t="shared" si="1"/>
        <v>#REF!</v>
      </c>
      <c r="I21" s="41">
        <f t="shared" si="2"/>
        <v>123.46153846153847</v>
      </c>
    </row>
    <row r="22" spans="1:10" s="3" customFormat="1" ht="15.75">
      <c r="A22" s="53" t="s">
        <v>210</v>
      </c>
      <c r="B22" s="22" t="s">
        <v>36</v>
      </c>
      <c r="C22" s="41">
        <f>C23+C24+C26+C25</f>
        <v>2.4</v>
      </c>
      <c r="D22" s="41">
        <f>D23+D24+D26+D25</f>
        <v>80</v>
      </c>
      <c r="E22" s="41" t="e">
        <f>E23+E24+E26+E25</f>
        <v>#REF!</v>
      </c>
      <c r="F22" s="41">
        <f>F23+F24+F26+F25</f>
        <v>55</v>
      </c>
      <c r="G22" s="41" t="e">
        <f t="shared" si="0"/>
        <v>#REF!</v>
      </c>
      <c r="H22" s="41" t="e">
        <f t="shared" si="1"/>
        <v>#REF!</v>
      </c>
      <c r="I22" s="41">
        <f t="shared" si="2"/>
        <v>2291.666666666667</v>
      </c>
      <c r="J22" s="1"/>
    </row>
    <row r="23" spans="1:9" ht="33.75" hidden="1">
      <c r="A23" s="53" t="s">
        <v>211</v>
      </c>
      <c r="B23" s="22" t="s">
        <v>67</v>
      </c>
      <c r="C23" s="41">
        <f>'146'!C30+'147'!C28+'148'!C28+'149'!C28+'150'!C28+'151'!C28+'152'!C28+'154'!C28+'155'!C28</f>
        <v>0</v>
      </c>
      <c r="D23" s="41">
        <f>'146'!D30+'147'!D28+'148'!D28+'149'!D28+'150'!D28+'151'!D28+'152'!D28+'154'!D28+'155'!D28</f>
        <v>0</v>
      </c>
      <c r="E23" s="41" t="e">
        <f>'146'!#REF!+'147'!#REF!+'148'!#REF!+'149'!#REF!+'150'!#REF!+'151'!#REF!+'152'!#REF!+'154'!#REF!+'155'!#REF!</f>
        <v>#REF!</v>
      </c>
      <c r="F23" s="41">
        <f>'146'!E30+'147'!F28+'148'!F28+'149'!F28+'150'!F28+'151'!F28+'152'!F28+'154'!F28+'155'!F28</f>
        <v>0</v>
      </c>
      <c r="G23" s="41" t="e">
        <f t="shared" si="0"/>
        <v>#REF!</v>
      </c>
      <c r="H23" s="41" t="e">
        <f t="shared" si="1"/>
        <v>#REF!</v>
      </c>
      <c r="I23" s="41" t="e">
        <f t="shared" si="2"/>
        <v>#DIV/0!</v>
      </c>
    </row>
    <row r="24" spans="1:9" ht="22.5" hidden="1">
      <c r="A24" s="53" t="s">
        <v>212</v>
      </c>
      <c r="B24" s="22" t="s">
        <v>152</v>
      </c>
      <c r="C24" s="41">
        <f>'146'!C31+'147'!C29+'148'!C29+'149'!C29+'150'!C29+'151'!C29+'152'!C29+'154'!C29+'155'!C29</f>
        <v>2.4</v>
      </c>
      <c r="D24" s="41">
        <f>'146'!D31+'147'!D29+'148'!D29+'149'!D29+'150'!D29+'151'!D29+'152'!D29+'154'!D29+'155'!D29</f>
        <v>80</v>
      </c>
      <c r="E24" s="41" t="e">
        <f>'146'!#REF!+'147'!#REF!+'148'!#REF!+'149'!#REF!+'150'!#REF!+'151'!#REF!+'152'!#REF!+'154'!#REF!+'155'!#REF!</f>
        <v>#REF!</v>
      </c>
      <c r="F24" s="41">
        <f>'146'!E31+'147'!F29+'148'!F29+'149'!F29+'150'!F29+'151'!F29+'152'!F29+'154'!F29+'155'!F29</f>
        <v>55</v>
      </c>
      <c r="G24" s="41" t="e">
        <f t="shared" si="0"/>
        <v>#REF!</v>
      </c>
      <c r="H24" s="41" t="e">
        <f t="shared" si="1"/>
        <v>#REF!</v>
      </c>
      <c r="I24" s="41">
        <f t="shared" si="2"/>
        <v>2291.666666666667</v>
      </c>
    </row>
    <row r="25" spans="1:9" ht="22.5" hidden="1">
      <c r="A25" s="53" t="s">
        <v>151</v>
      </c>
      <c r="B25" s="25" t="s">
        <v>153</v>
      </c>
      <c r="C25" s="41">
        <f>'146'!C32</f>
        <v>0</v>
      </c>
      <c r="D25" s="41">
        <f>'146'!D32</f>
        <v>0</v>
      </c>
      <c r="E25" s="41" t="e">
        <f>'146'!#REF!</f>
        <v>#REF!</v>
      </c>
      <c r="F25" s="41">
        <f>'146'!E32</f>
        <v>0</v>
      </c>
      <c r="G25" s="41" t="e">
        <f t="shared" si="0"/>
        <v>#REF!</v>
      </c>
      <c r="H25" s="41" t="e">
        <f t="shared" si="1"/>
        <v>#REF!</v>
      </c>
      <c r="I25" s="41" t="e">
        <f t="shared" si="2"/>
        <v>#DIV/0!</v>
      </c>
    </row>
    <row r="26" spans="1:10" s="3" customFormat="1" ht="15.75">
      <c r="A26" s="53" t="s">
        <v>213</v>
      </c>
      <c r="B26" s="22" t="s">
        <v>81</v>
      </c>
      <c r="C26" s="41">
        <f>C27+C28</f>
        <v>0</v>
      </c>
      <c r="D26" s="41">
        <f>D27+D28</f>
        <v>0</v>
      </c>
      <c r="E26" s="41" t="e">
        <f>E27+E28</f>
        <v>#REF!</v>
      </c>
      <c r="F26" s="41">
        <f>F27+F28</f>
        <v>0</v>
      </c>
      <c r="G26" s="41" t="e">
        <f t="shared" si="0"/>
        <v>#REF!</v>
      </c>
      <c r="H26" s="41" t="e">
        <f t="shared" si="1"/>
        <v>#REF!</v>
      </c>
      <c r="I26" s="41" t="e">
        <f t="shared" si="2"/>
        <v>#DIV/0!</v>
      </c>
      <c r="J26" s="1"/>
    </row>
    <row r="27" spans="1:9" ht="60" customHeight="1" hidden="1">
      <c r="A27" s="57" t="s">
        <v>214</v>
      </c>
      <c r="B27" s="22" t="s">
        <v>68</v>
      </c>
      <c r="C27" s="41">
        <f>'147'!C31+'148'!C31+'149'!C31+'150'!C31+'151'!C31+'152'!C31+'154'!C31+'155'!C31</f>
        <v>0</v>
      </c>
      <c r="D27" s="41">
        <f>'147'!D31+'148'!D31+'149'!D31+'150'!D31+'151'!D31+'152'!D31+'154'!D31+'155'!D31</f>
        <v>0</v>
      </c>
      <c r="E27" s="41" t="e">
        <f>'147'!#REF!+'148'!#REF!+'149'!#REF!+'150'!#REF!+'151'!#REF!+'152'!#REF!+'154'!#REF!+'155'!#REF!</f>
        <v>#REF!</v>
      </c>
      <c r="F27" s="41">
        <f>'147'!F31+'148'!F31+'149'!F31+'150'!F31+'151'!F31+'152'!F31+'154'!F31+'155'!F31</f>
        <v>0</v>
      </c>
      <c r="G27" s="41" t="e">
        <f>F27/E27*100</f>
        <v>#REF!</v>
      </c>
      <c r="H27" s="41" t="e">
        <f>F27-E27</f>
        <v>#REF!</v>
      </c>
      <c r="I27" s="41" t="e">
        <f>F27/C27*100</f>
        <v>#DIV/0!</v>
      </c>
    </row>
    <row r="28" spans="1:9" ht="60" customHeight="1" hidden="1">
      <c r="A28" s="58" t="s">
        <v>215</v>
      </c>
      <c r="B28" s="22" t="s">
        <v>69</v>
      </c>
      <c r="C28" s="41">
        <f>'147'!C32+'148'!C32+'149'!C32+'150'!C32+'151'!C32+'152'!C32+'154'!C32+'155'!C32</f>
        <v>0</v>
      </c>
      <c r="D28" s="41">
        <f>'147'!D32+'148'!D32+'149'!D32+'150'!D32+'151'!D32+'152'!D32+'154'!D32+'155'!D32</f>
        <v>0</v>
      </c>
      <c r="E28" s="41" t="e">
        <f>'147'!#REF!+'148'!#REF!+'149'!#REF!+'150'!#REF!+'151'!#REF!+'152'!#REF!+'154'!#REF!+'155'!#REF!</f>
        <v>#REF!</v>
      </c>
      <c r="F28" s="41">
        <f>'147'!F32+'148'!F32+'149'!F32+'150'!F32+'151'!F32+'152'!F32+'154'!F32+'155'!F32</f>
        <v>0</v>
      </c>
      <c r="G28" s="41" t="e">
        <f>F28/E28*100</f>
        <v>#REF!</v>
      </c>
      <c r="H28" s="41" t="e">
        <f>F28-E28</f>
        <v>#REF!</v>
      </c>
      <c r="I28" s="41" t="e">
        <f>F28/C28*100</f>
        <v>#DIV/0!</v>
      </c>
    </row>
    <row r="29" spans="1:9" ht="21" customHeight="1">
      <c r="A29" s="59" t="s">
        <v>325</v>
      </c>
      <c r="B29" s="22"/>
      <c r="C29" s="41" t="e">
        <f>C31+C35+C41+C50+C56+C59+C62+C64+C83+C15</f>
        <v>#REF!</v>
      </c>
      <c r="D29" s="41" t="e">
        <f>D31+D35+D41+D50+D56+D59+D62+D64+D83+D15</f>
        <v>#REF!</v>
      </c>
      <c r="E29" s="41" t="e">
        <f>E31+E35+E41+E50+E56+E59+E62+E64+E83+E15</f>
        <v>#REF!</v>
      </c>
      <c r="F29" s="41" t="e">
        <f>F31+F35+F41+F50+F56+F59+F62+F64+F83+F15</f>
        <v>#REF!</v>
      </c>
      <c r="G29" s="41" t="e">
        <f>F29/E29*100</f>
        <v>#REF!</v>
      </c>
      <c r="H29" s="41" t="e">
        <f>F29-E29</f>
        <v>#REF!</v>
      </c>
      <c r="I29" s="41" t="e">
        <f>F29/C29*100</f>
        <v>#REF!</v>
      </c>
    </row>
    <row r="30" spans="1:9" ht="21" customHeight="1">
      <c r="A30" s="60" t="s">
        <v>65</v>
      </c>
      <c r="B30" s="23"/>
      <c r="C30" s="40" t="e">
        <f>C7+C19+C22+C29</f>
        <v>#REF!</v>
      </c>
      <c r="D30" s="40" t="e">
        <f>D7+D19+D22+D29</f>
        <v>#REF!</v>
      </c>
      <c r="E30" s="40" t="e">
        <f>E7+E19+E22+E29</f>
        <v>#REF!</v>
      </c>
      <c r="F30" s="40" t="e">
        <f>F7+F19+F22+F29</f>
        <v>#REF!</v>
      </c>
      <c r="G30" s="40" t="e">
        <f>F30/E30*100</f>
        <v>#REF!</v>
      </c>
      <c r="H30" s="40" t="e">
        <f>F30-E30</f>
        <v>#REF!</v>
      </c>
      <c r="I30" s="40" t="e">
        <f>F30/C30*100</f>
        <v>#REF!</v>
      </c>
    </row>
    <row r="31" spans="1:11" s="3" customFormat="1" ht="15.75" hidden="1">
      <c r="A31" s="14" t="s">
        <v>216</v>
      </c>
      <c r="B31" s="23" t="s">
        <v>38</v>
      </c>
      <c r="C31" s="40" t="e">
        <f>C32+C33+C34</f>
        <v>#REF!</v>
      </c>
      <c r="D31" s="40" t="e">
        <f>D32+D33+D34</f>
        <v>#REF!</v>
      </c>
      <c r="E31" s="40" t="e">
        <f>E32+E33+E34</f>
        <v>#REF!</v>
      </c>
      <c r="F31" s="40" t="e">
        <f>F32+F33+F34</f>
        <v>#REF!</v>
      </c>
      <c r="G31" s="41" t="e">
        <f t="shared" si="0"/>
        <v>#REF!</v>
      </c>
      <c r="H31" s="41" t="e">
        <f t="shared" si="1"/>
        <v>#REF!</v>
      </c>
      <c r="I31" s="42" t="e">
        <f t="shared" si="2"/>
        <v>#REF!</v>
      </c>
      <c r="J31" s="1"/>
      <c r="K31" s="4"/>
    </row>
    <row r="32" spans="1:9" ht="36.75" customHeight="1" hidden="1">
      <c r="A32" s="15" t="s">
        <v>217</v>
      </c>
      <c r="B32" s="22" t="s">
        <v>39</v>
      </c>
      <c r="C32" s="41" t="e">
        <f>'146'!#REF!</f>
        <v>#REF!</v>
      </c>
      <c r="D32" s="41" t="e">
        <f>'146'!#REF!</f>
        <v>#REF!</v>
      </c>
      <c r="E32" s="41" t="e">
        <f>'146'!#REF!</f>
        <v>#REF!</v>
      </c>
      <c r="F32" s="41" t="e">
        <f>'146'!#REF!</f>
        <v>#REF!</v>
      </c>
      <c r="G32" s="41" t="e">
        <f t="shared" si="0"/>
        <v>#REF!</v>
      </c>
      <c r="H32" s="41" t="e">
        <f t="shared" si="1"/>
        <v>#REF!</v>
      </c>
      <c r="I32" s="42" t="e">
        <f t="shared" si="2"/>
        <v>#REF!</v>
      </c>
    </row>
    <row r="33" spans="1:9" ht="39" customHeight="1" hidden="1">
      <c r="A33" s="15" t="s">
        <v>218</v>
      </c>
      <c r="B33" s="22" t="s">
        <v>79</v>
      </c>
      <c r="C33" s="41">
        <f>'149'!C35+'150'!C35+'151'!C35+'152'!C35+'155'!C35</f>
        <v>0</v>
      </c>
      <c r="D33" s="41">
        <f>'149'!D35+'150'!D35+'151'!D35+'152'!D35+'155'!D35</f>
        <v>0</v>
      </c>
      <c r="E33" s="41" t="e">
        <f>'149'!#REF!+'150'!#REF!+'151'!#REF!+'152'!#REF!+'155'!#REF!</f>
        <v>#REF!</v>
      </c>
      <c r="F33" s="41">
        <f>'149'!F35+'150'!F35+'151'!F35+'152'!F35+'155'!F35</f>
        <v>0</v>
      </c>
      <c r="G33" s="41" t="e">
        <f t="shared" si="0"/>
        <v>#REF!</v>
      </c>
      <c r="H33" s="41" t="e">
        <f t="shared" si="1"/>
        <v>#REF!</v>
      </c>
      <c r="I33" s="42" t="e">
        <f t="shared" si="2"/>
        <v>#DIV/0!</v>
      </c>
    </row>
    <row r="34" spans="1:9" ht="57" customHeight="1" hidden="1">
      <c r="A34" s="16" t="s">
        <v>219</v>
      </c>
      <c r="B34" s="22" t="s">
        <v>40</v>
      </c>
      <c r="C34" s="41">
        <f>'146'!C37+'147'!C36+'148'!C36+'149'!C36+'150'!C36+'151'!C36+'152'!C36+'154'!C36+'155'!C36</f>
        <v>0</v>
      </c>
      <c r="D34" s="41">
        <f>'146'!D37+'147'!D36+'148'!D36+'149'!D36+'150'!D36+'151'!D36+'152'!D36+'154'!D36+'155'!D36</f>
        <v>0</v>
      </c>
      <c r="E34" s="41" t="e">
        <f>'146'!#REF!+'147'!#REF!+'148'!#REF!+'149'!#REF!+'150'!#REF!+'151'!#REF!+'152'!#REF!+'154'!#REF!+'155'!#REF!</f>
        <v>#REF!</v>
      </c>
      <c r="F34" s="41">
        <f>'146'!E37+'147'!F36+'148'!F36+'149'!F36+'150'!F36+'151'!F36+'152'!F36+'154'!F36+'155'!F36</f>
        <v>0</v>
      </c>
      <c r="G34" s="41" t="e">
        <f t="shared" si="0"/>
        <v>#REF!</v>
      </c>
      <c r="H34" s="41" t="e">
        <f t="shared" si="1"/>
        <v>#REF!</v>
      </c>
      <c r="I34" s="42" t="e">
        <f t="shared" si="2"/>
        <v>#DIV/0!</v>
      </c>
    </row>
    <row r="35" spans="1:10" s="3" customFormat="1" ht="36.75" customHeight="1" hidden="1">
      <c r="A35" s="14" t="s">
        <v>220</v>
      </c>
      <c r="B35" s="23" t="s">
        <v>41</v>
      </c>
      <c r="C35" s="40">
        <f>C36+C37+C38+C39+C40</f>
        <v>0</v>
      </c>
      <c r="D35" s="40">
        <f>D36+D37+D38+D39+D40</f>
        <v>0</v>
      </c>
      <c r="E35" s="40" t="e">
        <f>E36+E37+E38+E39+E40</f>
        <v>#REF!</v>
      </c>
      <c r="F35" s="40">
        <f>F36+F37+F38+F39+F40</f>
        <v>0</v>
      </c>
      <c r="G35" s="41" t="e">
        <f t="shared" si="0"/>
        <v>#REF!</v>
      </c>
      <c r="H35" s="41" t="e">
        <f t="shared" si="1"/>
        <v>#REF!</v>
      </c>
      <c r="I35" s="42" t="e">
        <f t="shared" si="2"/>
        <v>#DIV/0!</v>
      </c>
      <c r="J35" s="1"/>
    </row>
    <row r="36" spans="1:9" ht="33.75" customHeight="1" hidden="1">
      <c r="A36" s="16" t="s">
        <v>221</v>
      </c>
      <c r="B36" s="22" t="s">
        <v>42</v>
      </c>
      <c r="C36" s="41">
        <f>'146'!C39</f>
        <v>0</v>
      </c>
      <c r="D36" s="41">
        <f>'146'!D39</f>
        <v>0</v>
      </c>
      <c r="E36" s="41" t="e">
        <f>'146'!#REF!</f>
        <v>#REF!</v>
      </c>
      <c r="F36" s="41">
        <f>'146'!E39</f>
        <v>0</v>
      </c>
      <c r="G36" s="41" t="e">
        <f t="shared" si="0"/>
        <v>#REF!</v>
      </c>
      <c r="H36" s="41" t="e">
        <f t="shared" si="1"/>
        <v>#REF!</v>
      </c>
      <c r="I36" s="42" t="e">
        <f t="shared" si="2"/>
        <v>#DIV/0!</v>
      </c>
    </row>
    <row r="37" spans="1:9" ht="34.5" hidden="1">
      <c r="A37" s="16" t="s">
        <v>222</v>
      </c>
      <c r="B37" s="22" t="s">
        <v>70</v>
      </c>
      <c r="C37" s="41">
        <f>'147'!C38+'148'!C38+'149'!C38+'150'!C38+'151'!C38+'152'!C38+'154'!C38+'155'!C38</f>
        <v>0</v>
      </c>
      <c r="D37" s="41">
        <f>'147'!D38+'148'!D38+'149'!D38+'150'!D38+'151'!D38+'152'!D38+'154'!D38+'155'!D38</f>
        <v>0</v>
      </c>
      <c r="E37" s="41" t="e">
        <f>'147'!#REF!+'148'!#REF!+'149'!#REF!+'150'!#REF!+'151'!#REF!+'152'!#REF!+'154'!#REF!+'155'!#REF!</f>
        <v>#REF!</v>
      </c>
      <c r="F37" s="41">
        <f>'147'!F38+'148'!F38+'149'!F38+'150'!F38+'151'!F38+'152'!F38+'154'!F38+'155'!F38</f>
        <v>0</v>
      </c>
      <c r="G37" s="41" t="e">
        <f t="shared" si="0"/>
        <v>#REF!</v>
      </c>
      <c r="H37" s="41" t="e">
        <f t="shared" si="1"/>
        <v>#REF!</v>
      </c>
      <c r="I37" s="42" t="e">
        <f t="shared" si="2"/>
        <v>#DIV/0!</v>
      </c>
    </row>
    <row r="38" spans="1:9" ht="15.75" hidden="1">
      <c r="A38" s="15" t="s">
        <v>86</v>
      </c>
      <c r="B38" s="22" t="s">
        <v>87</v>
      </c>
      <c r="C38" s="41">
        <f>'146'!C40+'147'!C39+'148'!C39+'149'!C39+'150'!C39+'151'!C39+'152'!C39+'154'!C39+'155'!C39</f>
        <v>0</v>
      </c>
      <c r="D38" s="41">
        <f>'146'!D40+'147'!D39+'148'!D39+'149'!D39+'150'!D39+'151'!D39+'152'!D39+'154'!D39+'155'!D39</f>
        <v>0</v>
      </c>
      <c r="E38" s="41" t="e">
        <f>'146'!#REF!+'147'!#REF!+'148'!#REF!+'149'!#REF!+'150'!#REF!+'151'!#REF!+'152'!#REF!+'154'!#REF!+'155'!#REF!</f>
        <v>#REF!</v>
      </c>
      <c r="F38" s="41">
        <f>'146'!E40+'147'!F39+'148'!F39+'149'!F39+'150'!F39+'151'!F39+'152'!F39+'154'!F39+'155'!F39</f>
        <v>0</v>
      </c>
      <c r="G38" s="41" t="e">
        <f t="shared" si="0"/>
        <v>#REF!</v>
      </c>
      <c r="H38" s="41" t="e">
        <f t="shared" si="1"/>
        <v>#REF!</v>
      </c>
      <c r="I38" s="42" t="e">
        <f t="shared" si="2"/>
        <v>#DIV/0!</v>
      </c>
    </row>
    <row r="39" spans="1:9" ht="51.75" customHeight="1" hidden="1">
      <c r="A39" s="15" t="s">
        <v>223</v>
      </c>
      <c r="B39" s="22" t="s">
        <v>43</v>
      </c>
      <c r="C39" s="41">
        <f>'146'!C41</f>
        <v>0</v>
      </c>
      <c r="D39" s="41">
        <f>'146'!D41</f>
        <v>0</v>
      </c>
      <c r="E39" s="41" t="e">
        <f>'146'!#REF!</f>
        <v>#REF!</v>
      </c>
      <c r="F39" s="41">
        <f>'146'!E41</f>
        <v>0</v>
      </c>
      <c r="G39" s="41" t="e">
        <f t="shared" si="0"/>
        <v>#REF!</v>
      </c>
      <c r="H39" s="41" t="e">
        <f t="shared" si="1"/>
        <v>#REF!</v>
      </c>
      <c r="I39" s="42" t="e">
        <f t="shared" si="2"/>
        <v>#DIV/0!</v>
      </c>
    </row>
    <row r="40" spans="1:9" ht="22.5" hidden="1">
      <c r="A40" s="15" t="s">
        <v>224</v>
      </c>
      <c r="B40" s="22" t="s">
        <v>88</v>
      </c>
      <c r="C40" s="41">
        <f>'146'!C42</f>
        <v>0</v>
      </c>
      <c r="D40" s="41">
        <f>'146'!D42</f>
        <v>0</v>
      </c>
      <c r="E40" s="41" t="e">
        <f>'146'!#REF!</f>
        <v>#REF!</v>
      </c>
      <c r="F40" s="41">
        <f>'146'!E42</f>
        <v>0</v>
      </c>
      <c r="G40" s="41" t="e">
        <f t="shared" si="0"/>
        <v>#REF!</v>
      </c>
      <c r="H40" s="41" t="e">
        <f t="shared" si="1"/>
        <v>#REF!</v>
      </c>
      <c r="I40" s="42" t="e">
        <f t="shared" si="2"/>
        <v>#DIV/0!</v>
      </c>
    </row>
    <row r="41" spans="1:10" s="3" customFormat="1" ht="40.5" customHeight="1" hidden="1">
      <c r="A41" s="14" t="s">
        <v>225</v>
      </c>
      <c r="B41" s="23" t="s">
        <v>44</v>
      </c>
      <c r="C41" s="40" t="e">
        <f>C42+C43+C44+C48+C49</f>
        <v>#REF!</v>
      </c>
      <c r="D41" s="40" t="e">
        <f>D42+D43+D44+D48+D49</f>
        <v>#REF!</v>
      </c>
      <c r="E41" s="40" t="e">
        <f>E42+E43+E44+E48+E49</f>
        <v>#REF!</v>
      </c>
      <c r="F41" s="40" t="e">
        <f>F42+F43+F44+F48+F49</f>
        <v>#REF!</v>
      </c>
      <c r="G41" s="41" t="e">
        <f t="shared" si="0"/>
        <v>#REF!</v>
      </c>
      <c r="H41" s="41" t="e">
        <f t="shared" si="1"/>
        <v>#REF!</v>
      </c>
      <c r="I41" s="42" t="e">
        <f t="shared" si="2"/>
        <v>#REF!</v>
      </c>
      <c r="J41" s="1"/>
    </row>
    <row r="42" spans="1:9" ht="37.5" customHeight="1" hidden="1">
      <c r="A42" s="16" t="s">
        <v>226</v>
      </c>
      <c r="B42" s="26" t="s">
        <v>90</v>
      </c>
      <c r="C42" s="41" t="e">
        <f>'146'!#REF!</f>
        <v>#REF!</v>
      </c>
      <c r="D42" s="41" t="e">
        <f>'146'!#REF!</f>
        <v>#REF!</v>
      </c>
      <c r="E42" s="41" t="e">
        <f>'146'!#REF!</f>
        <v>#REF!</v>
      </c>
      <c r="F42" s="41" t="e">
        <f>'146'!#REF!</f>
        <v>#REF!</v>
      </c>
      <c r="G42" s="41" t="e">
        <f t="shared" si="0"/>
        <v>#REF!</v>
      </c>
      <c r="H42" s="41" t="e">
        <f t="shared" si="1"/>
        <v>#REF!</v>
      </c>
      <c r="I42" s="42" t="e">
        <f t="shared" si="2"/>
        <v>#REF!</v>
      </c>
    </row>
    <row r="43" spans="1:9" ht="37.5" customHeight="1" hidden="1">
      <c r="A43" s="15" t="s">
        <v>89</v>
      </c>
      <c r="B43" s="27" t="s">
        <v>91</v>
      </c>
      <c r="C43" s="41">
        <f>'147'!C41+'148'!C41+'149'!C41+'150'!C41+'151'!C41+'152'!C41+'154'!C41+'155'!C41</f>
        <v>0</v>
      </c>
      <c r="D43" s="41">
        <f>'147'!D41+'148'!D41+'149'!D41+'150'!D41+'151'!D41+'152'!D41+'154'!D41+'155'!D41</f>
        <v>0</v>
      </c>
      <c r="E43" s="41" t="e">
        <f>'147'!#REF!+'148'!#REF!+'149'!#REF!+'150'!#REF!+'151'!#REF!+'152'!#REF!+'154'!#REF!+'155'!#REF!</f>
        <v>#REF!</v>
      </c>
      <c r="F43" s="41">
        <f>'147'!F41+'148'!F41+'149'!F41+'150'!F41+'151'!F41+'152'!F41+'154'!F41+'155'!F41</f>
        <v>0</v>
      </c>
      <c r="G43" s="41" t="e">
        <f t="shared" si="0"/>
        <v>#REF!</v>
      </c>
      <c r="H43" s="41" t="e">
        <f t="shared" si="1"/>
        <v>#REF!</v>
      </c>
      <c r="I43" s="42" t="e">
        <f t="shared" si="2"/>
        <v>#DIV/0!</v>
      </c>
    </row>
    <row r="44" spans="1:10" s="3" customFormat="1" ht="79.5" customHeight="1" hidden="1">
      <c r="A44" s="34" t="s">
        <v>227</v>
      </c>
      <c r="B44" s="23" t="s">
        <v>71</v>
      </c>
      <c r="C44" s="40" t="e">
        <f>C45+C46+C47</f>
        <v>#REF!</v>
      </c>
      <c r="D44" s="40" t="e">
        <f>D45+D46+D47</f>
        <v>#REF!</v>
      </c>
      <c r="E44" s="40" t="e">
        <f>E45+E46+E47</f>
        <v>#REF!</v>
      </c>
      <c r="F44" s="40" t="e">
        <f>F45+F46+F47</f>
        <v>#REF!</v>
      </c>
      <c r="G44" s="41" t="e">
        <f t="shared" si="0"/>
        <v>#REF!</v>
      </c>
      <c r="H44" s="41" t="e">
        <f t="shared" si="1"/>
        <v>#REF!</v>
      </c>
      <c r="I44" s="42" t="e">
        <f t="shared" si="2"/>
        <v>#REF!</v>
      </c>
      <c r="J44" s="1"/>
    </row>
    <row r="45" spans="1:9" ht="69" customHeight="1" hidden="1">
      <c r="A45" s="33" t="s">
        <v>228</v>
      </c>
      <c r="B45" s="22" t="s">
        <v>160</v>
      </c>
      <c r="C45" s="41" t="e">
        <f>'147'!C43+'148'!C43+'149'!C43+'150'!C43+'151'!C43+'152'!C43+'154'!C43+'155'!C43+'146'!#REF!</f>
        <v>#REF!</v>
      </c>
      <c r="D45" s="41" t="e">
        <f>'147'!D43+'148'!D43+'149'!D43+'150'!D43+'151'!D43+'152'!D43+'154'!D43+'155'!D43+'146'!#REF!</f>
        <v>#REF!</v>
      </c>
      <c r="E45" s="41" t="e">
        <f>'147'!#REF!+'148'!#REF!+'149'!#REF!+'150'!#REF!+'151'!#REF!+'152'!#REF!+'154'!#REF!+'155'!#REF!+'146'!#REF!</f>
        <v>#REF!</v>
      </c>
      <c r="F45" s="41" t="e">
        <f>'147'!F43+'148'!F43+'149'!F43+'150'!F43+'151'!F43+'152'!F43+'154'!F43+'155'!F43+'146'!#REF!</f>
        <v>#REF!</v>
      </c>
      <c r="G45" s="41" t="e">
        <f t="shared" si="0"/>
        <v>#REF!</v>
      </c>
      <c r="H45" s="41" t="e">
        <f t="shared" si="1"/>
        <v>#REF!</v>
      </c>
      <c r="I45" s="42" t="e">
        <f t="shared" si="2"/>
        <v>#REF!</v>
      </c>
    </row>
    <row r="46" spans="1:9" ht="56.25" customHeight="1" hidden="1">
      <c r="A46" s="35" t="s">
        <v>229</v>
      </c>
      <c r="B46" s="22" t="s">
        <v>45</v>
      </c>
      <c r="C46" s="41" t="e">
        <f>'146'!#REF!</f>
        <v>#REF!</v>
      </c>
      <c r="D46" s="41" t="e">
        <f>'146'!#REF!</f>
        <v>#REF!</v>
      </c>
      <c r="E46" s="41" t="e">
        <f>'146'!#REF!</f>
        <v>#REF!</v>
      </c>
      <c r="F46" s="41" t="e">
        <f>'146'!#REF!</f>
        <v>#REF!</v>
      </c>
      <c r="G46" s="41" t="e">
        <f t="shared" si="0"/>
        <v>#REF!</v>
      </c>
      <c r="H46" s="41" t="e">
        <f t="shared" si="1"/>
        <v>#REF!</v>
      </c>
      <c r="I46" s="42" t="e">
        <f t="shared" si="2"/>
        <v>#REF!</v>
      </c>
    </row>
    <row r="47" spans="1:9" ht="51.75" customHeight="1" hidden="1">
      <c r="A47" s="16" t="s">
        <v>230</v>
      </c>
      <c r="B47" s="22" t="s">
        <v>72</v>
      </c>
      <c r="C47" s="41">
        <f>'147'!C44+'148'!C44+'149'!C44+'150'!C44+'151'!C44+'152'!C44+'154'!C44+'155'!C44</f>
        <v>0</v>
      </c>
      <c r="D47" s="41">
        <f>'147'!D44+'148'!D44+'149'!D44+'150'!D44+'151'!D44+'152'!D44+'154'!D44+'155'!D44</f>
        <v>0</v>
      </c>
      <c r="E47" s="41" t="e">
        <f>'147'!#REF!+'148'!#REF!+'149'!#REF!+'150'!#REF!+'151'!#REF!+'152'!#REF!+'154'!#REF!+'155'!#REF!</f>
        <v>#REF!</v>
      </c>
      <c r="F47" s="41">
        <f>'147'!F44+'148'!F44+'149'!F44+'150'!F44+'151'!F44+'152'!F44+'154'!F44+'155'!F44</f>
        <v>0</v>
      </c>
      <c r="G47" s="41" t="e">
        <f t="shared" si="0"/>
        <v>#REF!</v>
      </c>
      <c r="H47" s="41" t="e">
        <f t="shared" si="1"/>
        <v>#REF!</v>
      </c>
      <c r="I47" s="42" t="e">
        <f t="shared" si="2"/>
        <v>#DIV/0!</v>
      </c>
    </row>
    <row r="48" spans="1:9" ht="70.5" customHeight="1" hidden="1">
      <c r="A48" s="15" t="s">
        <v>231</v>
      </c>
      <c r="B48" s="22" t="s">
        <v>46</v>
      </c>
      <c r="C48" s="41" t="e">
        <f>'146'!#REF!</f>
        <v>#REF!</v>
      </c>
      <c r="D48" s="41" t="e">
        <f>'146'!#REF!</f>
        <v>#REF!</v>
      </c>
      <c r="E48" s="41" t="e">
        <f>'146'!#REF!</f>
        <v>#REF!</v>
      </c>
      <c r="F48" s="41" t="e">
        <f>'146'!#REF!</f>
        <v>#REF!</v>
      </c>
      <c r="G48" s="41" t="e">
        <f t="shared" si="0"/>
        <v>#REF!</v>
      </c>
      <c r="H48" s="41" t="e">
        <f t="shared" si="1"/>
        <v>#REF!</v>
      </c>
      <c r="I48" s="42" t="e">
        <f t="shared" si="2"/>
        <v>#REF!</v>
      </c>
    </row>
    <row r="49" spans="1:9" ht="60" customHeight="1" hidden="1">
      <c r="A49" s="15" t="s">
        <v>232</v>
      </c>
      <c r="B49" s="22" t="s">
        <v>73</v>
      </c>
      <c r="C49" s="41">
        <f>'147'!C45+'148'!C45+'149'!C45+'150'!C45+'151'!C45+'152'!C45+'154'!C45+'155'!C45</f>
        <v>0</v>
      </c>
      <c r="D49" s="41">
        <f>'147'!D45+'148'!D45+'149'!D45+'150'!D45+'151'!D45+'152'!D45+'154'!D45+'155'!D45</f>
        <v>0</v>
      </c>
      <c r="E49" s="41" t="e">
        <f>'147'!#REF!+'148'!#REF!+'149'!#REF!+'150'!#REF!+'151'!#REF!+'152'!#REF!+'154'!#REF!+'155'!#REF!</f>
        <v>#REF!</v>
      </c>
      <c r="F49" s="41">
        <f>'147'!F45+'148'!F45+'149'!F45+'150'!F45+'151'!F45+'152'!F45+'154'!F45+'155'!F45</f>
        <v>0</v>
      </c>
      <c r="G49" s="41" t="e">
        <f t="shared" si="0"/>
        <v>#REF!</v>
      </c>
      <c r="H49" s="41" t="e">
        <f t="shared" si="1"/>
        <v>#REF!</v>
      </c>
      <c r="I49" s="42" t="e">
        <f t="shared" si="2"/>
        <v>#DIV/0!</v>
      </c>
    </row>
    <row r="50" spans="1:10" s="3" customFormat="1" ht="25.5" customHeight="1" hidden="1">
      <c r="A50" s="17" t="s">
        <v>110</v>
      </c>
      <c r="B50" s="23" t="s">
        <v>48</v>
      </c>
      <c r="C50" s="40" t="e">
        <f>C51</f>
        <v>#REF!</v>
      </c>
      <c r="D50" s="40" t="e">
        <f>D51</f>
        <v>#REF!</v>
      </c>
      <c r="E50" s="40" t="e">
        <f>E51</f>
        <v>#REF!</v>
      </c>
      <c r="F50" s="40" t="e">
        <f>F51</f>
        <v>#REF!</v>
      </c>
      <c r="G50" s="41" t="e">
        <f t="shared" si="0"/>
        <v>#REF!</v>
      </c>
      <c r="H50" s="41" t="e">
        <f t="shared" si="1"/>
        <v>#REF!</v>
      </c>
      <c r="I50" s="42" t="e">
        <f t="shared" si="2"/>
        <v>#REF!</v>
      </c>
      <c r="J50" s="1"/>
    </row>
    <row r="51" spans="1:9" ht="15" customHeight="1" hidden="1">
      <c r="A51" s="16" t="s">
        <v>92</v>
      </c>
      <c r="B51" s="22" t="s">
        <v>47</v>
      </c>
      <c r="C51" s="41" t="e">
        <f>C52+C53+C54+C55</f>
        <v>#REF!</v>
      </c>
      <c r="D51" s="41" t="e">
        <f>D52+D53+D54+D55</f>
        <v>#REF!</v>
      </c>
      <c r="E51" s="41" t="e">
        <f>E52+E53+E54+E55</f>
        <v>#REF!</v>
      </c>
      <c r="F51" s="41" t="e">
        <f>F52+F53+F54+F55</f>
        <v>#REF!</v>
      </c>
      <c r="G51" s="41" t="e">
        <f t="shared" si="0"/>
        <v>#REF!</v>
      </c>
      <c r="H51" s="41" t="e">
        <f t="shared" si="1"/>
        <v>#REF!</v>
      </c>
      <c r="I51" s="42" t="e">
        <f t="shared" si="2"/>
        <v>#REF!</v>
      </c>
    </row>
    <row r="52" spans="1:9" ht="26.25" customHeight="1" hidden="1">
      <c r="A52" s="16" t="s">
        <v>318</v>
      </c>
      <c r="B52" s="22" t="s">
        <v>314</v>
      </c>
      <c r="C52" s="41" t="e">
        <f>'146'!#REF!</f>
        <v>#REF!</v>
      </c>
      <c r="D52" s="41" t="e">
        <f>'146'!#REF!</f>
        <v>#REF!</v>
      </c>
      <c r="E52" s="41" t="e">
        <f>'146'!#REF!</f>
        <v>#REF!</v>
      </c>
      <c r="F52" s="41" t="e">
        <f>'146'!#REF!</f>
        <v>#REF!</v>
      </c>
      <c r="G52" s="41" t="e">
        <f>F52/E52*100</f>
        <v>#REF!</v>
      </c>
      <c r="H52" s="41" t="e">
        <f>F52-E52</f>
        <v>#REF!</v>
      </c>
      <c r="I52" s="42" t="e">
        <f>F52/C52*100</f>
        <v>#REF!</v>
      </c>
    </row>
    <row r="53" spans="1:9" ht="26.25" customHeight="1" hidden="1">
      <c r="A53" s="16" t="s">
        <v>319</v>
      </c>
      <c r="B53" s="22" t="s">
        <v>315</v>
      </c>
      <c r="C53" s="41" t="e">
        <f>'146'!#REF!</f>
        <v>#REF!</v>
      </c>
      <c r="D53" s="41" t="e">
        <f>'146'!#REF!</f>
        <v>#REF!</v>
      </c>
      <c r="E53" s="41" t="e">
        <f>'146'!#REF!</f>
        <v>#REF!</v>
      </c>
      <c r="F53" s="41" t="e">
        <f>'146'!#REF!</f>
        <v>#REF!</v>
      </c>
      <c r="G53" s="41" t="e">
        <f>F53/E53*100</f>
        <v>#REF!</v>
      </c>
      <c r="H53" s="41" t="e">
        <f>F53-E53</f>
        <v>#REF!</v>
      </c>
      <c r="I53" s="42" t="e">
        <f>F53/C53*100</f>
        <v>#REF!</v>
      </c>
    </row>
    <row r="54" spans="1:9" ht="13.5" customHeight="1" hidden="1">
      <c r="A54" s="16" t="s">
        <v>320</v>
      </c>
      <c r="B54" s="22" t="s">
        <v>316</v>
      </c>
      <c r="C54" s="41" t="e">
        <f>'146'!#REF!</f>
        <v>#REF!</v>
      </c>
      <c r="D54" s="41" t="e">
        <f>'146'!#REF!</f>
        <v>#REF!</v>
      </c>
      <c r="E54" s="41" t="e">
        <f>'146'!#REF!</f>
        <v>#REF!</v>
      </c>
      <c r="F54" s="41" t="e">
        <f>'146'!#REF!</f>
        <v>#REF!</v>
      </c>
      <c r="G54" s="41" t="e">
        <f>F54/E54*100</f>
        <v>#REF!</v>
      </c>
      <c r="H54" s="41" t="e">
        <f>F54-E54</f>
        <v>#REF!</v>
      </c>
      <c r="I54" s="42" t="e">
        <f>F54/C54*100</f>
        <v>#REF!</v>
      </c>
    </row>
    <row r="55" spans="1:9" ht="15.75" customHeight="1" hidden="1">
      <c r="A55" s="16" t="s">
        <v>321</v>
      </c>
      <c r="B55" s="22" t="s">
        <v>317</v>
      </c>
      <c r="C55" s="41" t="e">
        <f>'146'!#REF!</f>
        <v>#REF!</v>
      </c>
      <c r="D55" s="41" t="e">
        <f>'146'!#REF!</f>
        <v>#REF!</v>
      </c>
      <c r="E55" s="41" t="e">
        <f>'146'!#REF!</f>
        <v>#REF!</v>
      </c>
      <c r="F55" s="41" t="e">
        <f>'146'!#REF!</f>
        <v>#REF!</v>
      </c>
      <c r="G55" s="41" t="e">
        <f>F55/E55*100</f>
        <v>#REF!</v>
      </c>
      <c r="H55" s="41" t="e">
        <f>F55-E55</f>
        <v>#REF!</v>
      </c>
      <c r="I55" s="42" t="e">
        <f>F55/C55*100</f>
        <v>#REF!</v>
      </c>
    </row>
    <row r="56" spans="1:10" s="3" customFormat="1" ht="36" customHeight="1" hidden="1">
      <c r="A56" s="17" t="s">
        <v>111</v>
      </c>
      <c r="B56" s="23" t="s">
        <v>74</v>
      </c>
      <c r="C56" s="40" t="e">
        <f>C57+C58</f>
        <v>#REF!</v>
      </c>
      <c r="D56" s="40" t="e">
        <f>D57+D58</f>
        <v>#REF!</v>
      </c>
      <c r="E56" s="40" t="e">
        <f>E57+E58</f>
        <v>#REF!</v>
      </c>
      <c r="F56" s="40" t="e">
        <f>F57+F58</f>
        <v>#REF!</v>
      </c>
      <c r="G56" s="41" t="e">
        <f t="shared" si="0"/>
        <v>#REF!</v>
      </c>
      <c r="H56" s="41" t="e">
        <f t="shared" si="1"/>
        <v>#REF!</v>
      </c>
      <c r="I56" s="42" t="e">
        <f t="shared" si="2"/>
        <v>#REF!</v>
      </c>
      <c r="J56" s="1"/>
    </row>
    <row r="57" spans="1:9" ht="26.25" customHeight="1" hidden="1">
      <c r="A57" s="16" t="s">
        <v>94</v>
      </c>
      <c r="B57" s="22" t="s">
        <v>95</v>
      </c>
      <c r="C57" s="41" t="e">
        <f>'146'!#REF!</f>
        <v>#REF!</v>
      </c>
      <c r="D57" s="41" t="e">
        <f>'146'!#REF!</f>
        <v>#REF!</v>
      </c>
      <c r="E57" s="41" t="e">
        <f>'146'!#REF!</f>
        <v>#REF!</v>
      </c>
      <c r="F57" s="41" t="e">
        <f>'146'!#REF!</f>
        <v>#REF!</v>
      </c>
      <c r="G57" s="41" t="e">
        <f t="shared" si="0"/>
        <v>#REF!</v>
      </c>
      <c r="H57" s="41" t="e">
        <f t="shared" si="1"/>
        <v>#REF!</v>
      </c>
      <c r="I57" s="42" t="e">
        <f t="shared" si="2"/>
        <v>#REF!</v>
      </c>
    </row>
    <row r="58" spans="1:9" ht="34.5" customHeight="1" hidden="1">
      <c r="A58" s="16" t="s">
        <v>93</v>
      </c>
      <c r="B58" s="22" t="s">
        <v>75</v>
      </c>
      <c r="C58" s="41">
        <f>'147'!C49+'148'!C49+'149'!C49+'150'!C49+'151'!C49+'152'!C49+'154'!C49+'155'!C41</f>
        <v>0</v>
      </c>
      <c r="D58" s="41">
        <f>'147'!D49+'148'!D49+'149'!D49+'150'!D49+'151'!D49+'152'!D49+'154'!D49+'155'!D41</f>
        <v>0</v>
      </c>
      <c r="E58" s="41" t="e">
        <f>'147'!#REF!+'148'!#REF!+'149'!#REF!+'150'!#REF!+'151'!#REF!+'152'!#REF!+'154'!#REF!+'155'!#REF!</f>
        <v>#REF!</v>
      </c>
      <c r="F58" s="41">
        <f>'147'!F49+'148'!F49+'149'!F49+'150'!F49+'151'!F49+'152'!F49+'154'!F49+'155'!F41</f>
        <v>0</v>
      </c>
      <c r="G58" s="41" t="e">
        <f t="shared" si="0"/>
        <v>#REF!</v>
      </c>
      <c r="H58" s="41" t="e">
        <f t="shared" si="1"/>
        <v>#REF!</v>
      </c>
      <c r="I58" s="42" t="e">
        <f t="shared" si="2"/>
        <v>#DIV/0!</v>
      </c>
    </row>
    <row r="59" spans="1:10" s="3" customFormat="1" ht="26.25" customHeight="1" hidden="1">
      <c r="A59" s="17" t="s">
        <v>112</v>
      </c>
      <c r="B59" s="23" t="s">
        <v>49</v>
      </c>
      <c r="C59" s="40" t="e">
        <f>C60+C61</f>
        <v>#REF!</v>
      </c>
      <c r="D59" s="40" t="e">
        <f>D60+D61</f>
        <v>#REF!</v>
      </c>
      <c r="E59" s="40" t="e">
        <f>E60+E61</f>
        <v>#REF!</v>
      </c>
      <c r="F59" s="40" t="e">
        <f>F60+F61</f>
        <v>#REF!</v>
      </c>
      <c r="G59" s="41" t="e">
        <f t="shared" si="0"/>
        <v>#REF!</v>
      </c>
      <c r="H59" s="41" t="e">
        <f t="shared" si="1"/>
        <v>#REF!</v>
      </c>
      <c r="I59" s="42" t="e">
        <f t="shared" si="2"/>
        <v>#REF!</v>
      </c>
      <c r="J59" s="1"/>
    </row>
    <row r="60" spans="1:9" ht="35.25" customHeight="1" hidden="1">
      <c r="A60" s="16" t="s">
        <v>233</v>
      </c>
      <c r="B60" s="22" t="s">
        <v>50</v>
      </c>
      <c r="C60" s="41" t="e">
        <f>'147'!C51+'148'!C51+'149'!C51+'150'!C51+'151'!C51+'152'!C51+'154'!C51+'155'!C51+'146'!#REF!</f>
        <v>#REF!</v>
      </c>
      <c r="D60" s="41" t="e">
        <f>'147'!D51+'148'!D51+'149'!D51+'150'!D51+'151'!D51+'152'!D51+'154'!D51+'155'!D51+'146'!#REF!</f>
        <v>#REF!</v>
      </c>
      <c r="E60" s="41" t="e">
        <f>'147'!#REF!+'148'!#REF!+'149'!#REF!+'150'!#REF!+'151'!#REF!+'152'!#REF!+'154'!#REF!+'155'!#REF!+'146'!#REF!</f>
        <v>#REF!</v>
      </c>
      <c r="F60" s="41" t="e">
        <f>'147'!F51+'148'!F51+'149'!F51+'150'!F51+'151'!F51+'152'!F51+'154'!F51+'155'!F51+'146'!#REF!</f>
        <v>#REF!</v>
      </c>
      <c r="G60" s="41" t="e">
        <f t="shared" si="0"/>
        <v>#REF!</v>
      </c>
      <c r="H60" s="41" t="e">
        <f t="shared" si="1"/>
        <v>#REF!</v>
      </c>
      <c r="I60" s="42" t="e">
        <f t="shared" si="2"/>
        <v>#REF!</v>
      </c>
    </row>
    <row r="61" spans="1:9" ht="57.75" customHeight="1" hidden="1">
      <c r="A61" s="16" t="s">
        <v>96</v>
      </c>
      <c r="B61" s="22" t="s">
        <v>80</v>
      </c>
      <c r="C61" s="41">
        <f>'147'!C52+'148'!C52+'149'!C52+'150'!C52+'151'!C52+'152'!C52+'154'!C52+'155'!C52</f>
        <v>0</v>
      </c>
      <c r="D61" s="41">
        <f>'147'!D52+'148'!D52+'149'!D52+'150'!D52+'151'!D52+'152'!D52+'154'!D52+'155'!D52</f>
        <v>0</v>
      </c>
      <c r="E61" s="41" t="e">
        <f>'147'!#REF!+'148'!#REF!+'149'!#REF!+'150'!#REF!+'151'!#REF!+'152'!#REF!+'154'!#REF!+'155'!#REF!</f>
        <v>#REF!</v>
      </c>
      <c r="F61" s="41">
        <f>'147'!F52+'148'!F52+'149'!F52+'150'!F52+'151'!F52+'152'!F52+'154'!F52+'155'!F52</f>
        <v>0</v>
      </c>
      <c r="G61" s="41" t="e">
        <f t="shared" si="0"/>
        <v>#REF!</v>
      </c>
      <c r="H61" s="41" t="e">
        <f t="shared" si="1"/>
        <v>#REF!</v>
      </c>
      <c r="I61" s="42" t="e">
        <f t="shared" si="2"/>
        <v>#DIV/0!</v>
      </c>
    </row>
    <row r="62" spans="1:10" s="3" customFormat="1" ht="15.75" hidden="1">
      <c r="A62" s="14" t="s">
        <v>234</v>
      </c>
      <c r="B62" s="23" t="s">
        <v>76</v>
      </c>
      <c r="C62" s="40">
        <f>C63</f>
        <v>0</v>
      </c>
      <c r="D62" s="40">
        <f>D63</f>
        <v>0</v>
      </c>
      <c r="E62" s="40" t="e">
        <f>E63</f>
        <v>#REF!</v>
      </c>
      <c r="F62" s="40">
        <f>F63</f>
        <v>0</v>
      </c>
      <c r="G62" s="41" t="e">
        <f t="shared" si="0"/>
        <v>#REF!</v>
      </c>
      <c r="H62" s="41" t="e">
        <f t="shared" si="1"/>
        <v>#REF!</v>
      </c>
      <c r="I62" s="42" t="e">
        <f t="shared" si="2"/>
        <v>#DIV/0!</v>
      </c>
      <c r="J62" s="1"/>
    </row>
    <row r="63" spans="1:9" ht="36" customHeight="1" hidden="1">
      <c r="A63" s="16" t="s">
        <v>235</v>
      </c>
      <c r="B63" s="22" t="s">
        <v>77</v>
      </c>
      <c r="C63" s="41">
        <f>'147'!C54+'148'!C54+'149'!C54+'150'!C54+'151'!C54+'152'!C54+'154'!C54+'155'!C54</f>
        <v>0</v>
      </c>
      <c r="D63" s="41">
        <f>'147'!D54+'148'!D54+'149'!D54+'150'!D54+'151'!D54+'152'!D54+'154'!D54+'155'!D54</f>
        <v>0</v>
      </c>
      <c r="E63" s="41" t="e">
        <f>'147'!#REF!+'148'!#REF!+'149'!#REF!+'150'!#REF!+'151'!#REF!+'152'!#REF!+'154'!#REF!+'155'!#REF!</f>
        <v>#REF!</v>
      </c>
      <c r="F63" s="41">
        <f>'147'!F54+'148'!F54+'149'!F54+'150'!F54+'151'!F54+'152'!F54+'154'!F54+'155'!F54</f>
        <v>0</v>
      </c>
      <c r="G63" s="41" t="e">
        <f t="shared" si="0"/>
        <v>#REF!</v>
      </c>
      <c r="H63" s="41" t="e">
        <f t="shared" si="1"/>
        <v>#REF!</v>
      </c>
      <c r="I63" s="42" t="e">
        <f t="shared" si="2"/>
        <v>#DIV/0!</v>
      </c>
    </row>
    <row r="64" spans="1:11" s="3" customFormat="1" ht="15" customHeight="1" hidden="1">
      <c r="A64" s="14" t="s">
        <v>236</v>
      </c>
      <c r="B64" s="23" t="s">
        <v>51</v>
      </c>
      <c r="C64" s="40" t="e">
        <f>C65+C66+C67+C68+C69+C71+C72+C73+C78+C80+C81+C77+C76+C82+C74+C70+C79</f>
        <v>#REF!</v>
      </c>
      <c r="D64" s="40" t="e">
        <f>D65+D66+D67+D68+D69+D71+D72+D73+D78+D80+D81+D77+D76+D82+D74+D70+D79</f>
        <v>#REF!</v>
      </c>
      <c r="E64" s="40" t="e">
        <f>E65+E66+E67+E68+E69+E71+E72+E73+E78+E80+E81+E77+E76+E82+E74+E70+E79</f>
        <v>#REF!</v>
      </c>
      <c r="F64" s="40" t="e">
        <f>F65+F66+F67+F68+F69+F71+F72+F73+F78+F80+F81+F77+F76+F82+F74+F70+F79</f>
        <v>#REF!</v>
      </c>
      <c r="G64" s="41" t="e">
        <f t="shared" si="0"/>
        <v>#REF!</v>
      </c>
      <c r="H64" s="41" t="e">
        <f t="shared" si="1"/>
        <v>#REF!</v>
      </c>
      <c r="I64" s="42" t="e">
        <f t="shared" si="2"/>
        <v>#REF!</v>
      </c>
      <c r="J64" s="1"/>
      <c r="K64" s="4"/>
    </row>
    <row r="65" spans="1:9" ht="107.25" customHeight="1" hidden="1">
      <c r="A65" s="33" t="s">
        <v>237</v>
      </c>
      <c r="B65" s="22" t="s">
        <v>52</v>
      </c>
      <c r="C65" s="41" t="e">
        <f>'146'!#REF!</f>
        <v>#REF!</v>
      </c>
      <c r="D65" s="41" t="e">
        <f>'146'!#REF!</f>
        <v>#REF!</v>
      </c>
      <c r="E65" s="41" t="e">
        <f>'146'!#REF!</f>
        <v>#REF!</v>
      </c>
      <c r="F65" s="41" t="e">
        <f>'146'!#REF!</f>
        <v>#REF!</v>
      </c>
      <c r="G65" s="41" t="e">
        <f t="shared" si="0"/>
        <v>#REF!</v>
      </c>
      <c r="H65" s="41" t="e">
        <f t="shared" si="1"/>
        <v>#REF!</v>
      </c>
      <c r="I65" s="42" t="e">
        <f t="shared" si="2"/>
        <v>#REF!</v>
      </c>
    </row>
    <row r="66" spans="1:9" ht="46.5" customHeight="1" hidden="1">
      <c r="A66" s="16" t="s">
        <v>97</v>
      </c>
      <c r="B66" s="22" t="s">
        <v>53</v>
      </c>
      <c r="C66" s="41" t="e">
        <f>'146'!#REF!</f>
        <v>#REF!</v>
      </c>
      <c r="D66" s="41" t="e">
        <f>'146'!#REF!</f>
        <v>#REF!</v>
      </c>
      <c r="E66" s="41" t="e">
        <f>'146'!#REF!</f>
        <v>#REF!</v>
      </c>
      <c r="F66" s="41" t="e">
        <f>'146'!#REF!</f>
        <v>#REF!</v>
      </c>
      <c r="G66" s="41" t="e">
        <f t="shared" si="0"/>
        <v>#REF!</v>
      </c>
      <c r="H66" s="41" t="e">
        <f t="shared" si="1"/>
        <v>#REF!</v>
      </c>
      <c r="I66" s="42" t="e">
        <f t="shared" si="2"/>
        <v>#REF!</v>
      </c>
    </row>
    <row r="67" spans="1:9" ht="57" customHeight="1" hidden="1">
      <c r="A67" s="16" t="s">
        <v>98</v>
      </c>
      <c r="B67" s="22" t="s">
        <v>99</v>
      </c>
      <c r="C67" s="41" t="e">
        <f>'146'!#REF!</f>
        <v>#REF!</v>
      </c>
      <c r="D67" s="41" t="e">
        <f>'146'!#REF!</f>
        <v>#REF!</v>
      </c>
      <c r="E67" s="41" t="e">
        <f>'146'!#REF!</f>
        <v>#REF!</v>
      </c>
      <c r="F67" s="41" t="e">
        <f>'146'!#REF!</f>
        <v>#REF!</v>
      </c>
      <c r="G67" s="41" t="e">
        <f t="shared" si="0"/>
        <v>#REF!</v>
      </c>
      <c r="H67" s="41" t="e">
        <f t="shared" si="1"/>
        <v>#REF!</v>
      </c>
      <c r="I67" s="42" t="e">
        <f t="shared" si="2"/>
        <v>#REF!</v>
      </c>
    </row>
    <row r="68" spans="1:9" ht="50.25" customHeight="1" hidden="1">
      <c r="A68" s="18" t="s">
        <v>288</v>
      </c>
      <c r="B68" s="22" t="s">
        <v>54</v>
      </c>
      <c r="C68" s="41" t="e">
        <f>'146'!#REF!</f>
        <v>#REF!</v>
      </c>
      <c r="D68" s="41" t="e">
        <f>'146'!#REF!</f>
        <v>#REF!</v>
      </c>
      <c r="E68" s="41" t="e">
        <f>'146'!#REF!</f>
        <v>#REF!</v>
      </c>
      <c r="F68" s="41" t="e">
        <f>'146'!#REF!</f>
        <v>#REF!</v>
      </c>
      <c r="G68" s="41" t="e">
        <f t="shared" si="0"/>
        <v>#REF!</v>
      </c>
      <c r="H68" s="41" t="e">
        <f t="shared" si="1"/>
        <v>#REF!</v>
      </c>
      <c r="I68" s="42" t="e">
        <f t="shared" si="2"/>
        <v>#REF!</v>
      </c>
    </row>
    <row r="69" spans="1:9" ht="47.25" customHeight="1" hidden="1">
      <c r="A69" s="19" t="s">
        <v>238</v>
      </c>
      <c r="B69" s="22" t="s">
        <v>55</v>
      </c>
      <c r="C69" s="41" t="e">
        <f>'146'!#REF!</f>
        <v>#REF!</v>
      </c>
      <c r="D69" s="41" t="e">
        <f>'146'!#REF!</f>
        <v>#REF!</v>
      </c>
      <c r="E69" s="41" t="e">
        <f>'146'!#REF!</f>
        <v>#REF!</v>
      </c>
      <c r="F69" s="41" t="e">
        <f>'146'!#REF!</f>
        <v>#REF!</v>
      </c>
      <c r="G69" s="41" t="e">
        <f t="shared" si="0"/>
        <v>#REF!</v>
      </c>
      <c r="H69" s="41" t="e">
        <f t="shared" si="1"/>
        <v>#REF!</v>
      </c>
      <c r="I69" s="42" t="e">
        <f t="shared" si="2"/>
        <v>#REF!</v>
      </c>
    </row>
    <row r="70" spans="1:9" ht="61.5" customHeight="1" hidden="1">
      <c r="A70" s="19" t="s">
        <v>292</v>
      </c>
      <c r="B70" s="25" t="s">
        <v>291</v>
      </c>
      <c r="C70" s="41">
        <f>'154'!C59</f>
        <v>0</v>
      </c>
      <c r="D70" s="41">
        <f>'154'!D59</f>
        <v>0</v>
      </c>
      <c r="E70" s="41" t="e">
        <f>'154'!#REF!</f>
        <v>#REF!</v>
      </c>
      <c r="F70" s="41">
        <f>'154'!F59</f>
        <v>0</v>
      </c>
      <c r="G70" s="41" t="e">
        <f t="shared" si="0"/>
        <v>#REF!</v>
      </c>
      <c r="H70" s="41" t="e">
        <f t="shared" si="1"/>
        <v>#REF!</v>
      </c>
      <c r="I70" s="42" t="e">
        <f t="shared" si="2"/>
        <v>#DIV/0!</v>
      </c>
    </row>
    <row r="71" spans="1:9" ht="38.25" customHeight="1" hidden="1">
      <c r="A71" s="18" t="s">
        <v>239</v>
      </c>
      <c r="B71" s="28" t="s">
        <v>100</v>
      </c>
      <c r="C71" s="41" t="e">
        <f>'146'!#REF!</f>
        <v>#REF!</v>
      </c>
      <c r="D71" s="41" t="e">
        <f>'146'!#REF!</f>
        <v>#REF!</v>
      </c>
      <c r="E71" s="41" t="e">
        <f>'146'!#REF!</f>
        <v>#REF!</v>
      </c>
      <c r="F71" s="41" t="e">
        <f>'146'!#REF!</f>
        <v>#REF!</v>
      </c>
      <c r="G71" s="41" t="e">
        <f t="shared" si="0"/>
        <v>#REF!</v>
      </c>
      <c r="H71" s="41" t="e">
        <f t="shared" si="1"/>
        <v>#REF!</v>
      </c>
      <c r="I71" s="42" t="e">
        <f t="shared" si="2"/>
        <v>#REF!</v>
      </c>
    </row>
    <row r="72" spans="1:9" ht="27.75" customHeight="1" hidden="1">
      <c r="A72" s="16" t="s">
        <v>101</v>
      </c>
      <c r="B72" s="22" t="s">
        <v>56</v>
      </c>
      <c r="C72" s="41" t="e">
        <f>'146'!#REF!</f>
        <v>#REF!</v>
      </c>
      <c r="D72" s="41" t="e">
        <f>'146'!#REF!</f>
        <v>#REF!</v>
      </c>
      <c r="E72" s="41" t="e">
        <f>'146'!#REF!</f>
        <v>#REF!</v>
      </c>
      <c r="F72" s="41" t="e">
        <f>'146'!#REF!</f>
        <v>#REF!</v>
      </c>
      <c r="G72" s="41" t="e">
        <f t="shared" si="0"/>
        <v>#REF!</v>
      </c>
      <c r="H72" s="41" t="e">
        <f t="shared" si="1"/>
        <v>#REF!</v>
      </c>
      <c r="I72" s="42" t="e">
        <f t="shared" si="2"/>
        <v>#REF!</v>
      </c>
    </row>
    <row r="73" spans="1:9" ht="24" customHeight="1" hidden="1">
      <c r="A73" s="16" t="s">
        <v>240</v>
      </c>
      <c r="B73" s="22" t="s">
        <v>57</v>
      </c>
      <c r="C73" s="41" t="e">
        <f>'146'!#REF!</f>
        <v>#REF!</v>
      </c>
      <c r="D73" s="41" t="e">
        <f>'146'!#REF!</f>
        <v>#REF!</v>
      </c>
      <c r="E73" s="41" t="e">
        <f>'146'!#REF!</f>
        <v>#REF!</v>
      </c>
      <c r="F73" s="41" t="e">
        <f>'146'!#REF!</f>
        <v>#REF!</v>
      </c>
      <c r="G73" s="41" t="e">
        <f t="shared" si="0"/>
        <v>#REF!</v>
      </c>
      <c r="H73" s="41" t="e">
        <f t="shared" si="1"/>
        <v>#REF!</v>
      </c>
      <c r="I73" s="42" t="e">
        <f t="shared" si="2"/>
        <v>#REF!</v>
      </c>
    </row>
    <row r="74" spans="1:9" ht="47.25" customHeight="1" hidden="1">
      <c r="A74" s="16" t="s">
        <v>102</v>
      </c>
      <c r="B74" s="22" t="s">
        <v>58</v>
      </c>
      <c r="C74" s="41" t="e">
        <f>'146'!#REF!</f>
        <v>#REF!</v>
      </c>
      <c r="D74" s="41" t="e">
        <f>'146'!#REF!</f>
        <v>#REF!</v>
      </c>
      <c r="E74" s="41" t="e">
        <f>'146'!#REF!</f>
        <v>#REF!</v>
      </c>
      <c r="F74" s="41" t="e">
        <f>'146'!#REF!</f>
        <v>#REF!</v>
      </c>
      <c r="G74" s="41" t="e">
        <f t="shared" si="0"/>
        <v>#REF!</v>
      </c>
      <c r="H74" s="41" t="e">
        <f t="shared" si="1"/>
        <v>#REF!</v>
      </c>
      <c r="I74" s="42" t="e">
        <f t="shared" si="2"/>
        <v>#REF!</v>
      </c>
    </row>
    <row r="75" spans="1:10" s="3" customFormat="1" ht="24.75" customHeight="1" hidden="1">
      <c r="A75" s="17" t="s">
        <v>241</v>
      </c>
      <c r="B75" s="23" t="s">
        <v>59</v>
      </c>
      <c r="C75" s="40" t="e">
        <f>'146'!#REF!</f>
        <v>#REF!</v>
      </c>
      <c r="D75" s="40" t="e">
        <f>'146'!#REF!</f>
        <v>#REF!</v>
      </c>
      <c r="E75" s="40" t="e">
        <f>'146'!#REF!</f>
        <v>#REF!</v>
      </c>
      <c r="F75" s="40" t="e">
        <f>'146'!#REF!</f>
        <v>#REF!</v>
      </c>
      <c r="G75" s="41" t="e">
        <f t="shared" si="0"/>
        <v>#REF!</v>
      </c>
      <c r="H75" s="41" t="e">
        <f t="shared" si="1"/>
        <v>#REF!</v>
      </c>
      <c r="I75" s="42" t="e">
        <f t="shared" si="2"/>
        <v>#REF!</v>
      </c>
      <c r="J75" s="1"/>
    </row>
    <row r="76" spans="1:9" ht="45" customHeight="1" hidden="1">
      <c r="A76" s="16" t="s">
        <v>150</v>
      </c>
      <c r="B76" s="25" t="s">
        <v>149</v>
      </c>
      <c r="C76" s="41" t="e">
        <f>'146'!#REF!</f>
        <v>#REF!</v>
      </c>
      <c r="D76" s="41" t="e">
        <f>'146'!#REF!</f>
        <v>#REF!</v>
      </c>
      <c r="E76" s="41" t="e">
        <f>'146'!#REF!</f>
        <v>#REF!</v>
      </c>
      <c r="F76" s="41" t="e">
        <f>'146'!#REF!</f>
        <v>#REF!</v>
      </c>
      <c r="G76" s="41" t="e">
        <f t="shared" si="0"/>
        <v>#REF!</v>
      </c>
      <c r="H76" s="41" t="e">
        <f t="shared" si="1"/>
        <v>#REF!</v>
      </c>
      <c r="I76" s="42" t="e">
        <f t="shared" si="2"/>
        <v>#REF!</v>
      </c>
    </row>
    <row r="77" spans="1:9" ht="24" customHeight="1" hidden="1">
      <c r="A77" s="16" t="s">
        <v>242</v>
      </c>
      <c r="B77" s="26" t="s">
        <v>103</v>
      </c>
      <c r="C77" s="41" t="e">
        <f>'146'!#REF!</f>
        <v>#REF!</v>
      </c>
      <c r="D77" s="41" t="e">
        <f>'146'!#REF!</f>
        <v>#REF!</v>
      </c>
      <c r="E77" s="41" t="e">
        <f>'146'!#REF!</f>
        <v>#REF!</v>
      </c>
      <c r="F77" s="41" t="e">
        <f>'146'!#REF!</f>
        <v>#REF!</v>
      </c>
      <c r="G77" s="41" t="e">
        <f t="shared" si="0"/>
        <v>#REF!</v>
      </c>
      <c r="H77" s="41" t="e">
        <f t="shared" si="1"/>
        <v>#REF!</v>
      </c>
      <c r="I77" s="42" t="e">
        <f t="shared" si="2"/>
        <v>#REF!</v>
      </c>
    </row>
    <row r="78" spans="1:9" ht="18" customHeight="1" hidden="1">
      <c r="A78" s="15" t="s">
        <v>105</v>
      </c>
      <c r="B78" s="22" t="s">
        <v>60</v>
      </c>
      <c r="C78" s="41" t="e">
        <f>'146'!#REF!</f>
        <v>#REF!</v>
      </c>
      <c r="D78" s="41" t="e">
        <f>'146'!#REF!</f>
        <v>#REF!</v>
      </c>
      <c r="E78" s="41" t="e">
        <f>'146'!#REF!</f>
        <v>#REF!</v>
      </c>
      <c r="F78" s="41" t="e">
        <f>'146'!#REF!</f>
        <v>#REF!</v>
      </c>
      <c r="G78" s="41" t="e">
        <f aca="true" t="shared" si="3" ref="G78:G141">F78/E78*100</f>
        <v>#REF!</v>
      </c>
      <c r="H78" s="41" t="e">
        <f aca="true" t="shared" si="4" ref="H78:H141">F78-E78</f>
        <v>#REF!</v>
      </c>
      <c r="I78" s="42" t="e">
        <f aca="true" t="shared" si="5" ref="I78:I141">F78/C78*100</f>
        <v>#REF!</v>
      </c>
    </row>
    <row r="79" spans="1:9" ht="45.75" customHeight="1" hidden="1">
      <c r="A79" s="15" t="s">
        <v>294</v>
      </c>
      <c r="B79" s="22" t="s">
        <v>293</v>
      </c>
      <c r="C79" s="41" t="e">
        <f>'146'!#REF!</f>
        <v>#REF!</v>
      </c>
      <c r="D79" s="41" t="e">
        <f>'146'!#REF!</f>
        <v>#REF!</v>
      </c>
      <c r="E79" s="41" t="e">
        <f>'146'!#REF!</f>
        <v>#REF!</v>
      </c>
      <c r="F79" s="41" t="e">
        <f>'146'!#REF!</f>
        <v>#REF!</v>
      </c>
      <c r="G79" s="41" t="e">
        <f t="shared" si="3"/>
        <v>#REF!</v>
      </c>
      <c r="H79" s="41" t="e">
        <f t="shared" si="4"/>
        <v>#REF!</v>
      </c>
      <c r="I79" s="42" t="e">
        <f t="shared" si="5"/>
        <v>#REF!</v>
      </c>
    </row>
    <row r="80" spans="1:9" ht="62.25" customHeight="1" hidden="1">
      <c r="A80" s="16" t="s">
        <v>243</v>
      </c>
      <c r="B80" s="26" t="s">
        <v>104</v>
      </c>
      <c r="C80" s="41" t="e">
        <f>'146'!#REF!</f>
        <v>#REF!</v>
      </c>
      <c r="D80" s="41" t="e">
        <f>'146'!#REF!</f>
        <v>#REF!</v>
      </c>
      <c r="E80" s="41" t="e">
        <f>'146'!#REF!</f>
        <v>#REF!</v>
      </c>
      <c r="F80" s="41" t="e">
        <f>'146'!#REF!</f>
        <v>#REF!</v>
      </c>
      <c r="G80" s="41" t="e">
        <f t="shared" si="3"/>
        <v>#REF!</v>
      </c>
      <c r="H80" s="41" t="e">
        <f t="shared" si="4"/>
        <v>#REF!</v>
      </c>
      <c r="I80" s="42" t="e">
        <f t="shared" si="5"/>
        <v>#REF!</v>
      </c>
    </row>
    <row r="81" spans="1:9" ht="34.5" customHeight="1" hidden="1">
      <c r="A81" s="16" t="s">
        <v>106</v>
      </c>
      <c r="B81" s="22" t="s">
        <v>61</v>
      </c>
      <c r="C81" s="41" t="e">
        <f>'146'!#REF!</f>
        <v>#REF!</v>
      </c>
      <c r="D81" s="41" t="e">
        <f>'146'!#REF!</f>
        <v>#REF!</v>
      </c>
      <c r="E81" s="41" t="e">
        <f>'146'!#REF!</f>
        <v>#REF!</v>
      </c>
      <c r="F81" s="41" t="e">
        <f>'146'!#REF!</f>
        <v>#REF!</v>
      </c>
      <c r="G81" s="41" t="e">
        <f t="shared" si="3"/>
        <v>#REF!</v>
      </c>
      <c r="H81" s="41" t="e">
        <f t="shared" si="4"/>
        <v>#REF!</v>
      </c>
      <c r="I81" s="42" t="e">
        <f t="shared" si="5"/>
        <v>#REF!</v>
      </c>
    </row>
    <row r="82" spans="1:9" ht="34.5" customHeight="1" hidden="1">
      <c r="A82" s="16" t="s">
        <v>182</v>
      </c>
      <c r="B82" s="22" t="s">
        <v>181</v>
      </c>
      <c r="C82" s="41">
        <f>'151'!C65+'150'!C65</f>
        <v>0</v>
      </c>
      <c r="D82" s="41">
        <f>'151'!D65+'150'!D65</f>
        <v>0</v>
      </c>
      <c r="E82" s="41" t="e">
        <f>'151'!#REF!+'150'!#REF!</f>
        <v>#REF!</v>
      </c>
      <c r="F82" s="41">
        <f>'151'!F65+'150'!F65</f>
        <v>0</v>
      </c>
      <c r="G82" s="41" t="e">
        <f t="shared" si="3"/>
        <v>#REF!</v>
      </c>
      <c r="H82" s="41" t="e">
        <f t="shared" si="4"/>
        <v>#REF!</v>
      </c>
      <c r="I82" s="42" t="e">
        <f t="shared" si="5"/>
        <v>#DIV/0!</v>
      </c>
    </row>
    <row r="83" spans="1:10" s="3" customFormat="1" ht="15.75" hidden="1">
      <c r="A83" s="20" t="s">
        <v>113</v>
      </c>
      <c r="B83" s="23" t="s">
        <v>62</v>
      </c>
      <c r="C83" s="40" t="e">
        <f>C84+C85+C86+C87</f>
        <v>#REF!</v>
      </c>
      <c r="D83" s="40" t="e">
        <f>D84+D85+D86+D87</f>
        <v>#REF!</v>
      </c>
      <c r="E83" s="40" t="e">
        <f>E84+E85+E86+E87</f>
        <v>#REF!</v>
      </c>
      <c r="F83" s="40" t="e">
        <f>F84+F85+F86+F87</f>
        <v>#REF!</v>
      </c>
      <c r="G83" s="41" t="e">
        <f t="shared" si="3"/>
        <v>#REF!</v>
      </c>
      <c r="H83" s="41" t="e">
        <f t="shared" si="4"/>
        <v>#REF!</v>
      </c>
      <c r="I83" s="42" t="e">
        <f t="shared" si="5"/>
        <v>#REF!</v>
      </c>
      <c r="J83" s="1"/>
    </row>
    <row r="84" spans="1:9" ht="26.25" customHeight="1" hidden="1">
      <c r="A84" s="16" t="s">
        <v>107</v>
      </c>
      <c r="B84" s="22" t="s">
        <v>63</v>
      </c>
      <c r="C84" s="41" t="e">
        <f>'146'!#REF!</f>
        <v>#REF!</v>
      </c>
      <c r="D84" s="41" t="e">
        <f>'146'!#REF!</f>
        <v>#REF!</v>
      </c>
      <c r="E84" s="41" t="e">
        <f>'146'!#REF!</f>
        <v>#REF!</v>
      </c>
      <c r="F84" s="41" t="e">
        <f>'146'!#REF!</f>
        <v>#REF!</v>
      </c>
      <c r="G84" s="41" t="e">
        <f t="shared" si="3"/>
        <v>#REF!</v>
      </c>
      <c r="H84" s="41" t="e">
        <f t="shared" si="4"/>
        <v>#REF!</v>
      </c>
      <c r="I84" s="42" t="e">
        <f t="shared" si="5"/>
        <v>#REF!</v>
      </c>
    </row>
    <row r="85" spans="1:9" ht="23.25" hidden="1">
      <c r="A85" s="16" t="s">
        <v>108</v>
      </c>
      <c r="B85" s="22" t="s">
        <v>78</v>
      </c>
      <c r="C85" s="41">
        <f>'147'!C68+'148'!C67+'149'!C66+'150'!C67+'151'!C67+'152'!C66+'154'!C67+'155'!C66</f>
        <v>0</v>
      </c>
      <c r="D85" s="41">
        <f>'147'!D68+'148'!D67+'149'!D66+'150'!D67+'151'!D67+'152'!D66+'154'!D67+'155'!D66</f>
        <v>0</v>
      </c>
      <c r="E85" s="41" t="e">
        <f>'147'!#REF!+'148'!#REF!+'149'!#REF!+'150'!#REF!+'151'!#REF!+'152'!#REF!+'154'!#REF!+'155'!#REF!</f>
        <v>#REF!</v>
      </c>
      <c r="F85" s="41">
        <f>'147'!F68+'148'!F67+'149'!F66+'150'!F67+'151'!F67+'152'!F66+'154'!F67+'155'!F66</f>
        <v>0</v>
      </c>
      <c r="G85" s="41" t="e">
        <f t="shared" si="3"/>
        <v>#REF!</v>
      </c>
      <c r="H85" s="41" t="e">
        <f t="shared" si="4"/>
        <v>#REF!</v>
      </c>
      <c r="I85" s="42" t="e">
        <f t="shared" si="5"/>
        <v>#DIV/0!</v>
      </c>
    </row>
    <row r="86" spans="1:9" ht="23.25" hidden="1">
      <c r="A86" s="16" t="s">
        <v>244</v>
      </c>
      <c r="B86" s="22" t="s">
        <v>64</v>
      </c>
      <c r="C86" s="41" t="e">
        <f>'146'!#REF!</f>
        <v>#REF!</v>
      </c>
      <c r="D86" s="41" t="e">
        <f>'146'!#REF!</f>
        <v>#REF!</v>
      </c>
      <c r="E86" s="41" t="e">
        <f>'146'!#REF!</f>
        <v>#REF!</v>
      </c>
      <c r="F86" s="41" t="e">
        <f>'146'!#REF!</f>
        <v>#REF!</v>
      </c>
      <c r="G86" s="41" t="e">
        <f t="shared" si="3"/>
        <v>#REF!</v>
      </c>
      <c r="H86" s="41" t="e">
        <f t="shared" si="4"/>
        <v>#REF!</v>
      </c>
      <c r="I86" s="42" t="e">
        <f t="shared" si="5"/>
        <v>#REF!</v>
      </c>
    </row>
    <row r="87" spans="1:9" ht="15.75" hidden="1">
      <c r="A87" s="15" t="s">
        <v>245</v>
      </c>
      <c r="B87" s="22" t="s">
        <v>82</v>
      </c>
      <c r="C87" s="41">
        <f>'147'!C69+'148'!C68+'149'!C67+'150'!C68+'151'!C68+'152'!C67+'154'!C68+'155'!C67</f>
        <v>0</v>
      </c>
      <c r="D87" s="41">
        <f>'147'!D69+'148'!D68+'149'!D67+'150'!D68+'151'!D68+'152'!D67+'154'!D68+'155'!D67</f>
        <v>0</v>
      </c>
      <c r="E87" s="41" t="e">
        <f>'147'!#REF!+'148'!#REF!+'149'!#REF!+'150'!#REF!+'151'!#REF!+'152'!#REF!+'154'!#REF!+'155'!#REF!</f>
        <v>#REF!</v>
      </c>
      <c r="F87" s="41">
        <f>'147'!F69+'148'!F68+'149'!F67+'150'!F68+'151'!F68+'152'!F67+'154'!F68+'155'!F67</f>
        <v>0</v>
      </c>
      <c r="G87" s="41" t="e">
        <f t="shared" si="3"/>
        <v>#REF!</v>
      </c>
      <c r="H87" s="41" t="e">
        <f t="shared" si="4"/>
        <v>#REF!</v>
      </c>
      <c r="I87" s="42" t="e">
        <f t="shared" si="5"/>
        <v>#DIV/0!</v>
      </c>
    </row>
    <row r="88" spans="1:11" s="3" customFormat="1" ht="14.25" customHeight="1" hidden="1">
      <c r="A88" s="20" t="s">
        <v>65</v>
      </c>
      <c r="B88" s="23"/>
      <c r="C88" s="40" t="e">
        <f>C8+C19+C22+C31+C35+C41+C50+C59+C64+C83+C56+C62+C15</f>
        <v>#REF!</v>
      </c>
      <c r="D88" s="40" t="e">
        <f>D8+D19+D22+D31+D35+D41+D50+D59+D64+D83+D56+D62+D15</f>
        <v>#REF!</v>
      </c>
      <c r="E88" s="40" t="e">
        <f>E8+E19+E22+E31+E35+E41+E50+E59+E64+E83+E56+E62+E15</f>
        <v>#REF!</v>
      </c>
      <c r="F88" s="40" t="e">
        <f>F8+F19+F22+F31+F35+F41+F50+F59+F64+F83+F56+F62+F15</f>
        <v>#REF!</v>
      </c>
      <c r="G88" s="41" t="e">
        <f t="shared" si="3"/>
        <v>#REF!</v>
      </c>
      <c r="H88" s="41" t="e">
        <f t="shared" si="4"/>
        <v>#REF!</v>
      </c>
      <c r="I88" s="42" t="e">
        <f t="shared" si="5"/>
        <v>#REF!</v>
      </c>
      <c r="J88" s="1"/>
      <c r="K88" s="4"/>
    </row>
    <row r="89" spans="1:10" s="3" customFormat="1" ht="15.75" hidden="1">
      <c r="A89" s="20" t="s">
        <v>115</v>
      </c>
      <c r="B89" s="23" t="s">
        <v>131</v>
      </c>
      <c r="C89" s="39">
        <f>C90+C95+C100+C133+C146+C149+C150+C144</f>
        <v>2775.6</v>
      </c>
      <c r="D89" s="39">
        <f>D90+D95+D100+D133+D146+D149+D150+D144</f>
        <v>3778</v>
      </c>
      <c r="E89" s="39" t="e">
        <f>E90+E95+E100+E133+E146+E149+E150+E144</f>
        <v>#REF!</v>
      </c>
      <c r="F89" s="39">
        <f>F90+F95+F100+F133+F146+F149+F150+F144</f>
        <v>2241.9</v>
      </c>
      <c r="G89" s="41" t="e">
        <f t="shared" si="3"/>
        <v>#REF!</v>
      </c>
      <c r="H89" s="41" t="e">
        <f t="shared" si="4"/>
        <v>#REF!</v>
      </c>
      <c r="I89" s="42">
        <f t="shared" si="5"/>
        <v>80.77172503242542</v>
      </c>
      <c r="J89" s="1"/>
    </row>
    <row r="90" spans="1:10" s="3" customFormat="1" ht="24.75" customHeight="1" hidden="1">
      <c r="A90" s="17" t="s">
        <v>273</v>
      </c>
      <c r="B90" s="23" t="s">
        <v>132</v>
      </c>
      <c r="C90" s="40">
        <f>C91+C92+C93+C94</f>
        <v>1843</v>
      </c>
      <c r="D90" s="40">
        <f>D91+D92+D93+D94</f>
        <v>2792.4</v>
      </c>
      <c r="E90" s="40" t="e">
        <f>E91+E92+E93+E94</f>
        <v>#REF!</v>
      </c>
      <c r="F90" s="40">
        <f>F91+F92+F93+F94</f>
        <v>1401.2</v>
      </c>
      <c r="G90" s="41" t="e">
        <f t="shared" si="3"/>
        <v>#REF!</v>
      </c>
      <c r="H90" s="41" t="e">
        <f t="shared" si="4"/>
        <v>#REF!</v>
      </c>
      <c r="I90" s="42">
        <f t="shared" si="5"/>
        <v>76.02821486706458</v>
      </c>
      <c r="J90" s="1"/>
    </row>
    <row r="91" spans="1:9" ht="26.25" customHeight="1" hidden="1">
      <c r="A91" s="16" t="s">
        <v>246</v>
      </c>
      <c r="B91" s="22" t="s">
        <v>180</v>
      </c>
      <c r="C91" s="41">
        <f>'146'!C54</f>
        <v>1843</v>
      </c>
      <c r="D91" s="41">
        <f>'146'!D54</f>
        <v>2792.4</v>
      </c>
      <c r="E91" s="41" t="e">
        <f>'146'!#REF!</f>
        <v>#REF!</v>
      </c>
      <c r="F91" s="41">
        <f>'146'!E54</f>
        <v>1401.2</v>
      </c>
      <c r="G91" s="41" t="e">
        <f t="shared" si="3"/>
        <v>#REF!</v>
      </c>
      <c r="H91" s="41" t="e">
        <f t="shared" si="4"/>
        <v>#REF!</v>
      </c>
      <c r="I91" s="42">
        <f t="shared" si="5"/>
        <v>76.02821486706458</v>
      </c>
    </row>
    <row r="92" spans="1:9" ht="23.25" hidden="1">
      <c r="A92" s="16" t="s">
        <v>247</v>
      </c>
      <c r="B92" s="22" t="s">
        <v>184</v>
      </c>
      <c r="C92" s="41">
        <f>'147'!C73+'148'!C72+'149'!C71+'150'!C72+'151'!C72+'152'!C71+'154'!C72+'155'!C71</f>
        <v>0</v>
      </c>
      <c r="D92" s="41">
        <f>'147'!D73+'148'!D72+'149'!D71+'150'!D72+'151'!D72+'152'!D71+'154'!D72+'155'!D71</f>
        <v>0</v>
      </c>
      <c r="E92" s="41" t="e">
        <f>'147'!#REF!+'148'!#REF!+'149'!#REF!+'150'!#REF!+'151'!#REF!+'152'!#REF!+'154'!#REF!+'155'!#REF!</f>
        <v>#REF!</v>
      </c>
      <c r="F92" s="41">
        <f>'147'!F73+'148'!F72+'149'!F71+'150'!F72+'151'!F72+'152'!F71+'154'!F72+'155'!F71</f>
        <v>0</v>
      </c>
      <c r="G92" s="41" t="e">
        <f t="shared" si="3"/>
        <v>#REF!</v>
      </c>
      <c r="H92" s="41" t="e">
        <f t="shared" si="4"/>
        <v>#REF!</v>
      </c>
      <c r="I92" s="42" t="e">
        <f t="shared" si="5"/>
        <v>#DIV/0!</v>
      </c>
    </row>
    <row r="93" spans="1:9" ht="27.75" customHeight="1" hidden="1">
      <c r="A93" s="16" t="s">
        <v>248</v>
      </c>
      <c r="B93" s="22" t="s">
        <v>179</v>
      </c>
      <c r="C93" s="41">
        <f>'146'!C55</f>
        <v>0</v>
      </c>
      <c r="D93" s="41">
        <f>'146'!D55</f>
        <v>0</v>
      </c>
      <c r="E93" s="41" t="e">
        <f>'146'!#REF!</f>
        <v>#REF!</v>
      </c>
      <c r="F93" s="41">
        <f>'146'!E55</f>
        <v>0</v>
      </c>
      <c r="G93" s="41" t="e">
        <f t="shared" si="3"/>
        <v>#REF!</v>
      </c>
      <c r="H93" s="41" t="e">
        <f t="shared" si="4"/>
        <v>#REF!</v>
      </c>
      <c r="I93" s="42" t="e">
        <f t="shared" si="5"/>
        <v>#DIV/0!</v>
      </c>
    </row>
    <row r="94" spans="1:9" ht="24.75" customHeight="1" hidden="1">
      <c r="A94" s="16" t="s">
        <v>249</v>
      </c>
      <c r="B94" s="22" t="s">
        <v>185</v>
      </c>
      <c r="C94" s="41">
        <f>'147'!C74+'148'!C73+'149'!C72+'150'!C73+'151'!C73+'152'!C72+'154'!C73+'155'!C72</f>
        <v>0</v>
      </c>
      <c r="D94" s="41">
        <f>'147'!D74+'148'!D73+'149'!D72+'150'!D73+'151'!D73+'152'!D72+'154'!D73+'155'!D72</f>
        <v>0</v>
      </c>
      <c r="E94" s="41" t="e">
        <f>'147'!#REF!+'148'!#REF!+'149'!#REF!+'150'!#REF!+'151'!#REF!+'152'!#REF!+'154'!#REF!+'155'!#REF!</f>
        <v>#REF!</v>
      </c>
      <c r="F94" s="41">
        <f>'147'!F74+'148'!F73+'149'!F72+'150'!F73+'151'!F73+'152'!F72+'154'!F73+'155'!F72</f>
        <v>0</v>
      </c>
      <c r="G94" s="41" t="e">
        <f t="shared" si="3"/>
        <v>#REF!</v>
      </c>
      <c r="H94" s="41" t="e">
        <f t="shared" si="4"/>
        <v>#REF!</v>
      </c>
      <c r="I94" s="42" t="e">
        <f t="shared" si="5"/>
        <v>#DIV/0!</v>
      </c>
    </row>
    <row r="95" spans="1:10" s="3" customFormat="1" ht="21" hidden="1">
      <c r="A95" s="14" t="s">
        <v>250</v>
      </c>
      <c r="B95" s="23" t="s">
        <v>133</v>
      </c>
      <c r="C95" s="40">
        <f>C96+C97+C98+C99</f>
        <v>0</v>
      </c>
      <c r="D95" s="40">
        <f>D96+D97+D98+D99</f>
        <v>0</v>
      </c>
      <c r="E95" s="40" t="e">
        <f>E96+E97+E98+E99</f>
        <v>#REF!</v>
      </c>
      <c r="F95" s="40">
        <f>F96+F97+F98+F99</f>
        <v>0</v>
      </c>
      <c r="G95" s="41" t="e">
        <f t="shared" si="3"/>
        <v>#REF!</v>
      </c>
      <c r="H95" s="41" t="e">
        <f t="shared" si="4"/>
        <v>#REF!</v>
      </c>
      <c r="I95" s="42" t="e">
        <f t="shared" si="5"/>
        <v>#DIV/0!</v>
      </c>
      <c r="J95" s="1"/>
    </row>
    <row r="96" spans="1:9" ht="23.25" hidden="1">
      <c r="A96" s="16" t="s">
        <v>118</v>
      </c>
      <c r="B96" s="22" t="s">
        <v>178</v>
      </c>
      <c r="C96" s="41">
        <f>'146'!C57</f>
        <v>0</v>
      </c>
      <c r="D96" s="48">
        <f>'146'!D57</f>
        <v>0</v>
      </c>
      <c r="E96" s="41" t="e">
        <f>'146'!#REF!</f>
        <v>#REF!</v>
      </c>
      <c r="F96" s="41">
        <f>'146'!E57</f>
        <v>0</v>
      </c>
      <c r="G96" s="41" t="e">
        <f t="shared" si="3"/>
        <v>#REF!</v>
      </c>
      <c r="H96" s="41" t="e">
        <f t="shared" si="4"/>
        <v>#REF!</v>
      </c>
      <c r="I96" s="42" t="e">
        <f t="shared" si="5"/>
        <v>#DIV/0!</v>
      </c>
    </row>
    <row r="97" spans="1:9" ht="27" customHeight="1" hidden="1">
      <c r="A97" s="16" t="s">
        <v>183</v>
      </c>
      <c r="B97" s="22" t="s">
        <v>177</v>
      </c>
      <c r="C97" s="41">
        <f>'146'!C59</f>
        <v>0</v>
      </c>
      <c r="D97" s="41">
        <f>'146'!D59</f>
        <v>0</v>
      </c>
      <c r="E97" s="41" t="e">
        <f>'146'!#REF!</f>
        <v>#REF!</v>
      </c>
      <c r="F97" s="41">
        <f>'146'!E59</f>
        <v>0</v>
      </c>
      <c r="G97" s="41" t="e">
        <f t="shared" si="3"/>
        <v>#REF!</v>
      </c>
      <c r="H97" s="41" t="e">
        <f t="shared" si="4"/>
        <v>#REF!</v>
      </c>
      <c r="I97" s="42" t="e">
        <f t="shared" si="5"/>
        <v>#DIV/0!</v>
      </c>
    </row>
    <row r="98" spans="1:9" ht="18" customHeight="1" hidden="1">
      <c r="A98" s="19" t="s">
        <v>251</v>
      </c>
      <c r="B98" s="22" t="s">
        <v>176</v>
      </c>
      <c r="C98" s="41">
        <f>'146'!C63</f>
        <v>0</v>
      </c>
      <c r="D98" s="41">
        <f>'146'!D63</f>
        <v>0</v>
      </c>
      <c r="E98" s="41" t="e">
        <f>'146'!#REF!</f>
        <v>#REF!</v>
      </c>
      <c r="F98" s="41">
        <f>'146'!E63</f>
        <v>0</v>
      </c>
      <c r="G98" s="41" t="e">
        <f t="shared" si="3"/>
        <v>#REF!</v>
      </c>
      <c r="H98" s="41" t="e">
        <f t="shared" si="4"/>
        <v>#REF!</v>
      </c>
      <c r="I98" s="42" t="e">
        <f t="shared" si="5"/>
        <v>#DIV/0!</v>
      </c>
    </row>
    <row r="99" spans="1:9" ht="15.75" hidden="1">
      <c r="A99" s="16" t="s">
        <v>252</v>
      </c>
      <c r="B99" s="22" t="s">
        <v>186</v>
      </c>
      <c r="C99" s="41">
        <f>'147'!C77+'148'!C77+'149'!C75+'150'!C77+'151'!C77+'152'!C75+'154'!C76+'155'!C75</f>
        <v>0</v>
      </c>
      <c r="D99" s="41">
        <f>'147'!D77+'148'!D77+'149'!D75+'150'!D77+'151'!D77+'152'!D75+'154'!D76+'155'!D75</f>
        <v>0</v>
      </c>
      <c r="E99" s="41" t="e">
        <f>'147'!#REF!+'148'!#REF!+'149'!#REF!+'150'!#REF!+'151'!#REF!+'152'!#REF!+'154'!#REF!+'155'!#REF!</f>
        <v>#REF!</v>
      </c>
      <c r="F99" s="41">
        <f>'147'!F77+'148'!F77+'149'!F75+'150'!F77+'151'!F77+'152'!F75+'154'!F76+'155'!F75</f>
        <v>0</v>
      </c>
      <c r="G99" s="41" t="e">
        <f t="shared" si="3"/>
        <v>#REF!</v>
      </c>
      <c r="H99" s="41" t="e">
        <f t="shared" si="4"/>
        <v>#REF!</v>
      </c>
      <c r="I99" s="42" t="e">
        <f t="shared" si="5"/>
        <v>#DIV/0!</v>
      </c>
    </row>
    <row r="100" spans="1:11" s="3" customFormat="1" ht="26.25" customHeight="1" hidden="1">
      <c r="A100" s="17" t="s">
        <v>253</v>
      </c>
      <c r="B100" s="23" t="s">
        <v>134</v>
      </c>
      <c r="C100" s="40">
        <f>C101+C102+C103+C104+C105+C106+C107+C108+C109+C110+C111+C129+C130+C131+C132</f>
        <v>50.2</v>
      </c>
      <c r="D100" s="40">
        <f>D101+D102+D103+D104+D105+D106+D107+D108+D109+D110+D111+D129+D130+D131+D132</f>
        <v>92.2</v>
      </c>
      <c r="E100" s="40" t="e">
        <f>E101+E102+E103+E104+E105+E106+E107+E108+E109+E110+E111+E129+E130+E131+E132</f>
        <v>#REF!</v>
      </c>
      <c r="F100" s="40">
        <f>F101+F102+F103+F104+F105+F106+F107+F108+F109+F110+F111+F129+F130+F131+F132</f>
        <v>92.2</v>
      </c>
      <c r="G100" s="41" t="e">
        <f t="shared" si="3"/>
        <v>#REF!</v>
      </c>
      <c r="H100" s="41" t="e">
        <f t="shared" si="4"/>
        <v>#REF!</v>
      </c>
      <c r="I100" s="42">
        <f t="shared" si="5"/>
        <v>183.66533864541833</v>
      </c>
      <c r="J100" s="1"/>
      <c r="K100" s="4"/>
    </row>
    <row r="101" spans="1:9" ht="34.5" hidden="1">
      <c r="A101" s="16" t="s">
        <v>120</v>
      </c>
      <c r="B101" s="22" t="s">
        <v>187</v>
      </c>
      <c r="C101" s="41">
        <f>'146'!C65</f>
        <v>0</v>
      </c>
      <c r="D101" s="41">
        <f>'146'!D65</f>
        <v>0</v>
      </c>
      <c r="E101" s="41" t="e">
        <f>'146'!#REF!</f>
        <v>#REF!</v>
      </c>
      <c r="F101" s="41">
        <f>'146'!E65</f>
        <v>0</v>
      </c>
      <c r="G101" s="41" t="e">
        <f t="shared" si="3"/>
        <v>#REF!</v>
      </c>
      <c r="H101" s="41" t="e">
        <f t="shared" si="4"/>
        <v>#REF!</v>
      </c>
      <c r="I101" s="42" t="e">
        <f t="shared" si="5"/>
        <v>#DIV/0!</v>
      </c>
    </row>
    <row r="102" spans="1:9" ht="34.5" hidden="1">
      <c r="A102" s="16" t="s">
        <v>121</v>
      </c>
      <c r="B102" s="22" t="s">
        <v>175</v>
      </c>
      <c r="C102" s="41">
        <f>'146'!C66</f>
        <v>0</v>
      </c>
      <c r="D102" s="41">
        <f>'146'!D66</f>
        <v>0</v>
      </c>
      <c r="E102" s="41" t="e">
        <f>'146'!#REF!</f>
        <v>#REF!</v>
      </c>
      <c r="F102" s="41">
        <f>'146'!E66</f>
        <v>0</v>
      </c>
      <c r="G102" s="41" t="e">
        <f t="shared" si="3"/>
        <v>#REF!</v>
      </c>
      <c r="H102" s="41" t="e">
        <f t="shared" si="4"/>
        <v>#REF!</v>
      </c>
      <c r="I102" s="42" t="e">
        <f t="shared" si="5"/>
        <v>#DIV/0!</v>
      </c>
    </row>
    <row r="103" spans="1:9" ht="23.25" hidden="1">
      <c r="A103" s="16" t="s">
        <v>254</v>
      </c>
      <c r="B103" s="22" t="s">
        <v>188</v>
      </c>
      <c r="C103" s="41">
        <f>'147'!C83+'148'!C79+'149'!C77+'150'!C79+'151'!C79+'152'!C77+'154'!C78+'155'!C77</f>
        <v>0</v>
      </c>
      <c r="D103" s="41">
        <f>'147'!D83+'148'!D79+'149'!D77+'150'!D79+'151'!D79+'152'!D77+'154'!D78+'155'!D77</f>
        <v>0</v>
      </c>
      <c r="E103" s="41" t="e">
        <f>'147'!#REF!+'148'!#REF!+'149'!#REF!+'150'!#REF!+'151'!#REF!+'152'!#REF!+'154'!#REF!+'155'!#REF!</f>
        <v>#REF!</v>
      </c>
      <c r="F103" s="41">
        <f>'147'!F83+'148'!F79+'149'!F77+'150'!F79+'151'!F79+'152'!F77+'154'!F78+'155'!F77</f>
        <v>0</v>
      </c>
      <c r="G103" s="41" t="e">
        <f t="shared" si="3"/>
        <v>#REF!</v>
      </c>
      <c r="H103" s="41" t="e">
        <f t="shared" si="4"/>
        <v>#REF!</v>
      </c>
      <c r="I103" s="42" t="e">
        <f t="shared" si="5"/>
        <v>#DIV/0!</v>
      </c>
    </row>
    <row r="104" spans="1:9" ht="48.75" customHeight="1" hidden="1">
      <c r="A104" s="16" t="s">
        <v>255</v>
      </c>
      <c r="B104" s="22" t="s">
        <v>174</v>
      </c>
      <c r="C104" s="41">
        <f>'146'!C67</f>
        <v>0</v>
      </c>
      <c r="D104" s="41">
        <f>'146'!D67</f>
        <v>0</v>
      </c>
      <c r="E104" s="41" t="e">
        <f>'146'!#REF!</f>
        <v>#REF!</v>
      </c>
      <c r="F104" s="41">
        <f>'146'!E67</f>
        <v>0</v>
      </c>
      <c r="G104" s="41" t="e">
        <f t="shared" si="3"/>
        <v>#REF!</v>
      </c>
      <c r="H104" s="41" t="e">
        <f t="shared" si="4"/>
        <v>#REF!</v>
      </c>
      <c r="I104" s="42" t="e">
        <f t="shared" si="5"/>
        <v>#DIV/0!</v>
      </c>
    </row>
    <row r="105" spans="1:9" ht="45.75" hidden="1">
      <c r="A105" s="16" t="s">
        <v>256</v>
      </c>
      <c r="B105" s="22" t="s">
        <v>173</v>
      </c>
      <c r="C105" s="41">
        <f>'146'!C68</f>
        <v>50.2</v>
      </c>
      <c r="D105" s="41">
        <f>'146'!D68</f>
        <v>92.2</v>
      </c>
      <c r="E105" s="41" t="e">
        <f>'146'!#REF!</f>
        <v>#REF!</v>
      </c>
      <c r="F105" s="41">
        <f>'146'!E68</f>
        <v>92.2</v>
      </c>
      <c r="G105" s="41" t="e">
        <f t="shared" si="3"/>
        <v>#REF!</v>
      </c>
      <c r="H105" s="41" t="e">
        <f t="shared" si="4"/>
        <v>#REF!</v>
      </c>
      <c r="I105" s="42">
        <f t="shared" si="5"/>
        <v>183.66533864541833</v>
      </c>
    </row>
    <row r="106" spans="1:9" ht="34.5" hidden="1">
      <c r="A106" s="16" t="s">
        <v>257</v>
      </c>
      <c r="B106" s="22" t="s">
        <v>189</v>
      </c>
      <c r="C106" s="41">
        <f>'147'!C84+'148'!C80+'149'!C78+'150'!C80+'151'!C80+'152'!C78+'154'!C79+'155'!C78</f>
        <v>0</v>
      </c>
      <c r="D106" s="41">
        <f>'147'!D84+'148'!D80+'149'!D78+'150'!D80+'151'!D80+'152'!D78+'154'!D79+'155'!D78</f>
        <v>0</v>
      </c>
      <c r="E106" s="41" t="e">
        <f>'147'!#REF!+'148'!#REF!+'149'!#REF!+'150'!#REF!+'151'!#REF!+'152'!#REF!+'154'!#REF!+'155'!#REF!</f>
        <v>#REF!</v>
      </c>
      <c r="F106" s="41">
        <f>'147'!F84+'148'!F80+'149'!F78+'150'!F80+'151'!F80+'152'!F78+'154'!F79+'155'!F78</f>
        <v>0</v>
      </c>
      <c r="G106" s="41" t="e">
        <f t="shared" si="3"/>
        <v>#REF!</v>
      </c>
      <c r="H106" s="41" t="e">
        <f t="shared" si="4"/>
        <v>#REF!</v>
      </c>
      <c r="I106" s="42" t="e">
        <f t="shared" si="5"/>
        <v>#DIV/0!</v>
      </c>
    </row>
    <row r="107" spans="1:9" ht="49.5" customHeight="1" hidden="1">
      <c r="A107" s="16" t="s">
        <v>148</v>
      </c>
      <c r="B107" s="22" t="s">
        <v>144</v>
      </c>
      <c r="C107" s="41">
        <f>'146'!C69</f>
        <v>0</v>
      </c>
      <c r="D107" s="41">
        <f>'146'!D69</f>
        <v>0</v>
      </c>
      <c r="E107" s="41" t="e">
        <f>'146'!#REF!</f>
        <v>#REF!</v>
      </c>
      <c r="F107" s="41">
        <f>'146'!E69</f>
        <v>0</v>
      </c>
      <c r="G107" s="41" t="e">
        <f t="shared" si="3"/>
        <v>#REF!</v>
      </c>
      <c r="H107" s="41" t="e">
        <f t="shared" si="4"/>
        <v>#REF!</v>
      </c>
      <c r="I107" s="42" t="e">
        <f t="shared" si="5"/>
        <v>#DIV/0!</v>
      </c>
    </row>
    <row r="108" spans="1:9" ht="34.5" hidden="1">
      <c r="A108" s="16" t="s">
        <v>258</v>
      </c>
      <c r="B108" s="22" t="s">
        <v>172</v>
      </c>
      <c r="C108" s="41">
        <f>'146'!C71</f>
        <v>0</v>
      </c>
      <c r="D108" s="41">
        <f>'146'!D71</f>
        <v>0</v>
      </c>
      <c r="E108" s="41" t="e">
        <f>'146'!#REF!</f>
        <v>#REF!</v>
      </c>
      <c r="F108" s="41">
        <f>'146'!E71</f>
        <v>0</v>
      </c>
      <c r="G108" s="41" t="e">
        <f t="shared" si="3"/>
        <v>#REF!</v>
      </c>
      <c r="H108" s="41" t="e">
        <f t="shared" si="4"/>
        <v>#REF!</v>
      </c>
      <c r="I108" s="42" t="e">
        <f t="shared" si="5"/>
        <v>#DIV/0!</v>
      </c>
    </row>
    <row r="109" spans="1:9" ht="34.5" hidden="1">
      <c r="A109" s="16" t="s">
        <v>259</v>
      </c>
      <c r="B109" s="22" t="s">
        <v>171</v>
      </c>
      <c r="C109" s="41">
        <f>'146'!C72</f>
        <v>0</v>
      </c>
      <c r="D109" s="41">
        <f>'146'!D72</f>
        <v>0</v>
      </c>
      <c r="E109" s="41" t="e">
        <f>'146'!#REF!</f>
        <v>#REF!</v>
      </c>
      <c r="F109" s="41">
        <f>'146'!E72</f>
        <v>0</v>
      </c>
      <c r="G109" s="41" t="e">
        <f t="shared" si="3"/>
        <v>#REF!</v>
      </c>
      <c r="H109" s="41" t="e">
        <f t="shared" si="4"/>
        <v>#REF!</v>
      </c>
      <c r="I109" s="42" t="e">
        <f t="shared" si="5"/>
        <v>#DIV/0!</v>
      </c>
    </row>
    <row r="110" spans="1:9" ht="23.25" hidden="1">
      <c r="A110" s="16" t="s">
        <v>260</v>
      </c>
      <c r="B110" s="22" t="s">
        <v>170</v>
      </c>
      <c r="C110" s="41">
        <f>'146'!C73</f>
        <v>0</v>
      </c>
      <c r="D110" s="41">
        <f>'146'!D73</f>
        <v>0</v>
      </c>
      <c r="E110" s="41" t="e">
        <f>'146'!#REF!</f>
        <v>#REF!</v>
      </c>
      <c r="F110" s="41">
        <f>'146'!E73</f>
        <v>0</v>
      </c>
      <c r="G110" s="41" t="e">
        <f t="shared" si="3"/>
        <v>#REF!</v>
      </c>
      <c r="H110" s="41" t="e">
        <f t="shared" si="4"/>
        <v>#REF!</v>
      </c>
      <c r="I110" s="42" t="e">
        <f t="shared" si="5"/>
        <v>#DIV/0!</v>
      </c>
    </row>
    <row r="111" spans="1:10" s="3" customFormat="1" ht="37.5" customHeight="1" hidden="1">
      <c r="A111" s="17" t="s">
        <v>261</v>
      </c>
      <c r="B111" s="23" t="s">
        <v>135</v>
      </c>
      <c r="C111" s="40">
        <f>C112+C113+C114+C115+C116+C117+C118+C119+C120+C121+C122+C123+C124+C125+C126+C127+C128</f>
        <v>0</v>
      </c>
      <c r="D111" s="40">
        <f>D112+D113+D114+D115+D116+D117+D118+D119+D120+D121+D122+D123+D124+D125+D126+D127+D128</f>
        <v>0</v>
      </c>
      <c r="E111" s="40" t="e">
        <f>E112+E113+E114+E115+E116+E117+E118+E119+E120+E121+E122+E123+E124+E125+E126+E127+E128</f>
        <v>#REF!</v>
      </c>
      <c r="F111" s="40">
        <f>F112+F113+F114+F115+F116+F117+F118+F119+F120+F121+F122+F123+F124+F125+F126+F127+F128</f>
        <v>0</v>
      </c>
      <c r="G111" s="41" t="e">
        <f t="shared" si="3"/>
        <v>#REF!</v>
      </c>
      <c r="H111" s="41" t="e">
        <f t="shared" si="4"/>
        <v>#REF!</v>
      </c>
      <c r="I111" s="42" t="e">
        <f t="shared" si="5"/>
        <v>#DIV/0!</v>
      </c>
      <c r="J111" s="1"/>
    </row>
    <row r="112" spans="1:9" ht="23.25" hidden="1">
      <c r="A112" s="16" t="s">
        <v>285</v>
      </c>
      <c r="B112" s="22" t="s">
        <v>135</v>
      </c>
      <c r="C112" s="41">
        <f>'146'!C75</f>
        <v>0</v>
      </c>
      <c r="D112" s="41">
        <f>'146'!D75</f>
        <v>0</v>
      </c>
      <c r="E112" s="41" t="e">
        <f>'146'!#REF!</f>
        <v>#REF!</v>
      </c>
      <c r="F112" s="41">
        <f>'146'!E75</f>
        <v>0</v>
      </c>
      <c r="G112" s="41" t="e">
        <f t="shared" si="3"/>
        <v>#REF!</v>
      </c>
      <c r="H112" s="41" t="e">
        <f t="shared" si="4"/>
        <v>#REF!</v>
      </c>
      <c r="I112" s="42" t="e">
        <f t="shared" si="5"/>
        <v>#DIV/0!</v>
      </c>
    </row>
    <row r="113" spans="1:9" ht="22.5" hidden="1">
      <c r="A113" s="35" t="s">
        <v>283</v>
      </c>
      <c r="B113" s="22" t="s">
        <v>135</v>
      </c>
      <c r="C113" s="41">
        <f>'146'!C77</f>
        <v>0</v>
      </c>
      <c r="D113" s="41">
        <f>'146'!D77</f>
        <v>0</v>
      </c>
      <c r="E113" s="41" t="e">
        <f>'146'!#REF!</f>
        <v>#REF!</v>
      </c>
      <c r="F113" s="41">
        <f>'146'!E77</f>
        <v>0</v>
      </c>
      <c r="G113" s="41" t="e">
        <f t="shared" si="3"/>
        <v>#REF!</v>
      </c>
      <c r="H113" s="41" t="e">
        <f t="shared" si="4"/>
        <v>#REF!</v>
      </c>
      <c r="I113" s="42" t="e">
        <f t="shared" si="5"/>
        <v>#DIV/0!</v>
      </c>
    </row>
    <row r="114" spans="1:9" ht="29.25" customHeight="1" hidden="1">
      <c r="A114" s="16" t="s">
        <v>124</v>
      </c>
      <c r="B114" s="22" t="s">
        <v>135</v>
      </c>
      <c r="C114" s="41">
        <f>'146'!C78</f>
        <v>0</v>
      </c>
      <c r="D114" s="41">
        <f>'146'!D78</f>
        <v>0</v>
      </c>
      <c r="E114" s="41" t="e">
        <f>'146'!#REF!</f>
        <v>#REF!</v>
      </c>
      <c r="F114" s="41">
        <f>'146'!E78</f>
        <v>0</v>
      </c>
      <c r="G114" s="41" t="e">
        <f t="shared" si="3"/>
        <v>#REF!</v>
      </c>
      <c r="H114" s="41" t="e">
        <f t="shared" si="4"/>
        <v>#REF!</v>
      </c>
      <c r="I114" s="42" t="e">
        <f t="shared" si="5"/>
        <v>#DIV/0!</v>
      </c>
    </row>
    <row r="115" spans="1:9" ht="33.75" hidden="1">
      <c r="A115" s="36" t="s">
        <v>278</v>
      </c>
      <c r="B115" s="22" t="s">
        <v>135</v>
      </c>
      <c r="C115" s="41">
        <f>'146'!C79</f>
        <v>0</v>
      </c>
      <c r="D115" s="41">
        <f>'146'!D79</f>
        <v>0</v>
      </c>
      <c r="E115" s="41" t="e">
        <f>'146'!#REF!</f>
        <v>#REF!</v>
      </c>
      <c r="F115" s="41">
        <f>'146'!E79</f>
        <v>0</v>
      </c>
      <c r="G115" s="41" t="e">
        <f t="shared" si="3"/>
        <v>#REF!</v>
      </c>
      <c r="H115" s="41" t="e">
        <f t="shared" si="4"/>
        <v>#REF!</v>
      </c>
      <c r="I115" s="42" t="e">
        <f t="shared" si="5"/>
        <v>#DIV/0!</v>
      </c>
    </row>
    <row r="116" spans="1:9" ht="34.5" hidden="1">
      <c r="A116" s="16" t="s">
        <v>277</v>
      </c>
      <c r="B116" s="22" t="s">
        <v>135</v>
      </c>
      <c r="C116" s="41">
        <f>'146'!C80</f>
        <v>0</v>
      </c>
      <c r="D116" s="41">
        <f>'146'!D80</f>
        <v>0</v>
      </c>
      <c r="E116" s="41" t="e">
        <f>'146'!#REF!</f>
        <v>#REF!</v>
      </c>
      <c r="F116" s="41">
        <f>'146'!E80</f>
        <v>0</v>
      </c>
      <c r="G116" s="41" t="e">
        <f t="shared" si="3"/>
        <v>#REF!</v>
      </c>
      <c r="H116" s="41" t="e">
        <f t="shared" si="4"/>
        <v>#REF!</v>
      </c>
      <c r="I116" s="42" t="e">
        <f t="shared" si="5"/>
        <v>#DIV/0!</v>
      </c>
    </row>
    <row r="117" spans="1:9" ht="34.5" hidden="1">
      <c r="A117" s="16" t="s">
        <v>279</v>
      </c>
      <c r="B117" s="22" t="s">
        <v>135</v>
      </c>
      <c r="C117" s="41">
        <f>'146'!C81</f>
        <v>0</v>
      </c>
      <c r="D117" s="41">
        <f>'146'!D81</f>
        <v>0</v>
      </c>
      <c r="E117" s="41" t="e">
        <f>'146'!#REF!</f>
        <v>#REF!</v>
      </c>
      <c r="F117" s="41">
        <f>'146'!E81</f>
        <v>0</v>
      </c>
      <c r="G117" s="41" t="e">
        <f t="shared" si="3"/>
        <v>#REF!</v>
      </c>
      <c r="H117" s="41" t="e">
        <f t="shared" si="4"/>
        <v>#REF!</v>
      </c>
      <c r="I117" s="42" t="e">
        <f t="shared" si="5"/>
        <v>#DIV/0!</v>
      </c>
    </row>
    <row r="118" spans="1:9" ht="34.5" hidden="1">
      <c r="A118" s="16" t="s">
        <v>125</v>
      </c>
      <c r="B118" s="22" t="s">
        <v>135</v>
      </c>
      <c r="C118" s="41">
        <f>'146'!C82</f>
        <v>0</v>
      </c>
      <c r="D118" s="41">
        <f>'146'!D82</f>
        <v>0</v>
      </c>
      <c r="E118" s="41" t="e">
        <f>'146'!#REF!</f>
        <v>#REF!</v>
      </c>
      <c r="F118" s="41">
        <f>'146'!E82</f>
        <v>0</v>
      </c>
      <c r="G118" s="41" t="e">
        <f t="shared" si="3"/>
        <v>#REF!</v>
      </c>
      <c r="H118" s="41" t="e">
        <f t="shared" si="4"/>
        <v>#REF!</v>
      </c>
      <c r="I118" s="42" t="e">
        <f t="shared" si="5"/>
        <v>#DIV/0!</v>
      </c>
    </row>
    <row r="119" spans="1:9" ht="38.25" customHeight="1" hidden="1">
      <c r="A119" s="16" t="s">
        <v>282</v>
      </c>
      <c r="B119" s="22" t="s">
        <v>135</v>
      </c>
      <c r="C119" s="41">
        <f>'146'!C83</f>
        <v>0</v>
      </c>
      <c r="D119" s="41">
        <f>'146'!D83</f>
        <v>0</v>
      </c>
      <c r="E119" s="41" t="e">
        <f>'146'!#REF!</f>
        <v>#REF!</v>
      </c>
      <c r="F119" s="41">
        <f>'146'!E83</f>
        <v>0</v>
      </c>
      <c r="G119" s="41" t="e">
        <f t="shared" si="3"/>
        <v>#REF!</v>
      </c>
      <c r="H119" s="41" t="e">
        <f t="shared" si="4"/>
        <v>#REF!</v>
      </c>
      <c r="I119" s="42" t="e">
        <f t="shared" si="5"/>
        <v>#DIV/0!</v>
      </c>
    </row>
    <row r="120" spans="1:9" ht="27.75" customHeight="1" hidden="1">
      <c r="A120" s="19" t="s">
        <v>281</v>
      </c>
      <c r="B120" s="22" t="s">
        <v>135</v>
      </c>
      <c r="C120" s="41">
        <f>'146'!C84</f>
        <v>0</v>
      </c>
      <c r="D120" s="41">
        <f>'146'!D84</f>
        <v>0</v>
      </c>
      <c r="E120" s="41" t="e">
        <f>'146'!#REF!</f>
        <v>#REF!</v>
      </c>
      <c r="F120" s="41">
        <f>'146'!E84</f>
        <v>0</v>
      </c>
      <c r="G120" s="41" t="e">
        <f t="shared" si="3"/>
        <v>#REF!</v>
      </c>
      <c r="H120" s="41" t="e">
        <f t="shared" si="4"/>
        <v>#REF!</v>
      </c>
      <c r="I120" s="42" t="e">
        <f t="shared" si="5"/>
        <v>#DIV/0!</v>
      </c>
    </row>
    <row r="121" spans="1:9" ht="45" hidden="1">
      <c r="A121" s="35" t="s">
        <v>280</v>
      </c>
      <c r="B121" s="22" t="s">
        <v>135</v>
      </c>
      <c r="C121" s="41">
        <f>'146'!C85</f>
        <v>0</v>
      </c>
      <c r="D121" s="41">
        <f>'146'!D85</f>
        <v>0</v>
      </c>
      <c r="E121" s="41" t="e">
        <f>'146'!#REF!</f>
        <v>#REF!</v>
      </c>
      <c r="F121" s="41">
        <f>'146'!E85</f>
        <v>0</v>
      </c>
      <c r="G121" s="41" t="e">
        <f t="shared" si="3"/>
        <v>#REF!</v>
      </c>
      <c r="H121" s="41" t="e">
        <f t="shared" si="4"/>
        <v>#REF!</v>
      </c>
      <c r="I121" s="42" t="e">
        <f t="shared" si="5"/>
        <v>#DIV/0!</v>
      </c>
    </row>
    <row r="122" spans="1:9" ht="24" customHeight="1" hidden="1">
      <c r="A122" s="35" t="s">
        <v>286</v>
      </c>
      <c r="B122" s="22" t="s">
        <v>135</v>
      </c>
      <c r="C122" s="41">
        <f>'146'!C86</f>
        <v>0</v>
      </c>
      <c r="D122" s="41">
        <f>'146'!D86</f>
        <v>0</v>
      </c>
      <c r="E122" s="41" t="e">
        <f>'146'!#REF!</f>
        <v>#REF!</v>
      </c>
      <c r="F122" s="41">
        <f>'146'!E86</f>
        <v>0</v>
      </c>
      <c r="G122" s="41" t="e">
        <f t="shared" si="3"/>
        <v>#REF!</v>
      </c>
      <c r="H122" s="41" t="e">
        <f t="shared" si="4"/>
        <v>#REF!</v>
      </c>
      <c r="I122" s="42" t="e">
        <f t="shared" si="5"/>
        <v>#DIV/0!</v>
      </c>
    </row>
    <row r="123" spans="1:9" ht="24.75" customHeight="1" hidden="1">
      <c r="A123" s="35" t="s">
        <v>274</v>
      </c>
      <c r="B123" s="22" t="s">
        <v>135</v>
      </c>
      <c r="C123" s="41">
        <f>'146'!C87</f>
        <v>0</v>
      </c>
      <c r="D123" s="41">
        <f>'146'!D87</f>
        <v>0</v>
      </c>
      <c r="E123" s="41" t="e">
        <f>'146'!#REF!</f>
        <v>#REF!</v>
      </c>
      <c r="F123" s="41">
        <f>'146'!E87</f>
        <v>0</v>
      </c>
      <c r="G123" s="41" t="e">
        <f t="shared" si="3"/>
        <v>#REF!</v>
      </c>
      <c r="H123" s="41" t="e">
        <f t="shared" si="4"/>
        <v>#REF!</v>
      </c>
      <c r="I123" s="42" t="e">
        <f t="shared" si="5"/>
        <v>#DIV/0!</v>
      </c>
    </row>
    <row r="124" spans="1:9" ht="19.5" customHeight="1" hidden="1">
      <c r="A124" s="16" t="s">
        <v>289</v>
      </c>
      <c r="B124" s="22" t="s">
        <v>135</v>
      </c>
      <c r="C124" s="41">
        <f>'146'!C88</f>
        <v>0</v>
      </c>
      <c r="D124" s="41">
        <f>'146'!D88</f>
        <v>0</v>
      </c>
      <c r="E124" s="41" t="e">
        <f>'146'!#REF!</f>
        <v>#REF!</v>
      </c>
      <c r="F124" s="41">
        <f>'146'!E88</f>
        <v>0</v>
      </c>
      <c r="G124" s="41" t="e">
        <f t="shared" si="3"/>
        <v>#REF!</v>
      </c>
      <c r="H124" s="41" t="e">
        <f t="shared" si="4"/>
        <v>#REF!</v>
      </c>
      <c r="I124" s="42" t="e">
        <f t="shared" si="5"/>
        <v>#DIV/0!</v>
      </c>
    </row>
    <row r="125" spans="1:9" ht="25.5" customHeight="1" hidden="1">
      <c r="A125" s="16" t="s">
        <v>290</v>
      </c>
      <c r="B125" s="22" t="s">
        <v>135</v>
      </c>
      <c r="C125" s="41">
        <f>'146'!C89</f>
        <v>0</v>
      </c>
      <c r="D125" s="41">
        <f>'146'!D89</f>
        <v>0</v>
      </c>
      <c r="E125" s="41" t="e">
        <f>'146'!#REF!</f>
        <v>#REF!</v>
      </c>
      <c r="F125" s="41">
        <f>'146'!E89</f>
        <v>0</v>
      </c>
      <c r="G125" s="41" t="e">
        <f t="shared" si="3"/>
        <v>#REF!</v>
      </c>
      <c r="H125" s="41" t="e">
        <f t="shared" si="4"/>
        <v>#REF!</v>
      </c>
      <c r="I125" s="42" t="e">
        <f t="shared" si="5"/>
        <v>#DIV/0!</v>
      </c>
    </row>
    <row r="126" spans="1:9" ht="23.25" hidden="1">
      <c r="A126" s="16" t="s">
        <v>276</v>
      </c>
      <c r="B126" s="22" t="s">
        <v>135</v>
      </c>
      <c r="C126" s="41">
        <f>'146'!C90</f>
        <v>0</v>
      </c>
      <c r="D126" s="41">
        <f>'146'!D90</f>
        <v>0</v>
      </c>
      <c r="E126" s="41" t="e">
        <f>'146'!#REF!</f>
        <v>#REF!</v>
      </c>
      <c r="F126" s="41">
        <f>'146'!E90</f>
        <v>0</v>
      </c>
      <c r="G126" s="41" t="e">
        <f t="shared" si="3"/>
        <v>#REF!</v>
      </c>
      <c r="H126" s="41" t="e">
        <f t="shared" si="4"/>
        <v>#REF!</v>
      </c>
      <c r="I126" s="42" t="e">
        <f t="shared" si="5"/>
        <v>#DIV/0!</v>
      </c>
    </row>
    <row r="127" spans="1:9" ht="60" customHeight="1" hidden="1">
      <c r="A127" s="16" t="s">
        <v>284</v>
      </c>
      <c r="B127" s="22" t="s">
        <v>135</v>
      </c>
      <c r="C127" s="41">
        <f>'146'!C91</f>
        <v>0</v>
      </c>
      <c r="D127" s="41">
        <f>'146'!D91</f>
        <v>0</v>
      </c>
      <c r="E127" s="41" t="e">
        <f>'146'!#REF!</f>
        <v>#REF!</v>
      </c>
      <c r="F127" s="41">
        <f>'146'!E91</f>
        <v>0</v>
      </c>
      <c r="G127" s="41" t="e">
        <f t="shared" si="3"/>
        <v>#REF!</v>
      </c>
      <c r="H127" s="41" t="e">
        <f t="shared" si="4"/>
        <v>#REF!</v>
      </c>
      <c r="I127" s="42" t="e">
        <f t="shared" si="5"/>
        <v>#DIV/0!</v>
      </c>
    </row>
    <row r="128" spans="1:9" ht="43.5" customHeight="1" hidden="1">
      <c r="A128" s="15" t="s">
        <v>275</v>
      </c>
      <c r="B128" s="22" t="s">
        <v>135</v>
      </c>
      <c r="C128" s="41">
        <f>'146'!C92</f>
        <v>0</v>
      </c>
      <c r="D128" s="41">
        <f>'146'!D92</f>
        <v>0</v>
      </c>
      <c r="E128" s="41" t="e">
        <f>'146'!#REF!</f>
        <v>#REF!</v>
      </c>
      <c r="F128" s="41">
        <f>'146'!E92</f>
        <v>0</v>
      </c>
      <c r="G128" s="41" t="e">
        <f t="shared" si="3"/>
        <v>#REF!</v>
      </c>
      <c r="H128" s="41" t="e">
        <f t="shared" si="4"/>
        <v>#REF!</v>
      </c>
      <c r="I128" s="42" t="e">
        <f t="shared" si="5"/>
        <v>#DIV/0!</v>
      </c>
    </row>
    <row r="129" spans="1:9" ht="50.25" customHeight="1" hidden="1">
      <c r="A129" s="16" t="s">
        <v>262</v>
      </c>
      <c r="B129" s="22" t="s">
        <v>168</v>
      </c>
      <c r="C129" s="41">
        <f>'146'!C95</f>
        <v>0</v>
      </c>
      <c r="D129" s="41">
        <f>'146'!D95</f>
        <v>0</v>
      </c>
      <c r="E129" s="41" t="e">
        <f>'146'!#REF!</f>
        <v>#REF!</v>
      </c>
      <c r="F129" s="41">
        <f>'146'!E95</f>
        <v>0</v>
      </c>
      <c r="G129" s="41" t="e">
        <f t="shared" si="3"/>
        <v>#REF!</v>
      </c>
      <c r="H129" s="41" t="e">
        <f t="shared" si="4"/>
        <v>#REF!</v>
      </c>
      <c r="I129" s="42" t="e">
        <f t="shared" si="5"/>
        <v>#DIV/0!</v>
      </c>
    </row>
    <row r="130" spans="1:9" ht="57" hidden="1">
      <c r="A130" s="16" t="s">
        <v>263</v>
      </c>
      <c r="B130" s="22" t="s">
        <v>190</v>
      </c>
      <c r="C130" s="41">
        <f>'146'!C96</f>
        <v>0</v>
      </c>
      <c r="D130" s="41">
        <f>'146'!D96</f>
        <v>0</v>
      </c>
      <c r="E130" s="41" t="e">
        <f>'146'!#REF!</f>
        <v>#REF!</v>
      </c>
      <c r="F130" s="41">
        <f>'146'!E96</f>
        <v>0</v>
      </c>
      <c r="G130" s="41" t="e">
        <f t="shared" si="3"/>
        <v>#REF!</v>
      </c>
      <c r="H130" s="41" t="e">
        <f t="shared" si="4"/>
        <v>#REF!</v>
      </c>
      <c r="I130" s="42" t="e">
        <f t="shared" si="5"/>
        <v>#DIV/0!</v>
      </c>
    </row>
    <row r="131" spans="1:9" ht="23.25" hidden="1">
      <c r="A131" s="16" t="s">
        <v>264</v>
      </c>
      <c r="B131" s="22" t="s">
        <v>169</v>
      </c>
      <c r="C131" s="41">
        <f>'146'!C97</f>
        <v>0</v>
      </c>
      <c r="D131" s="41">
        <f>'146'!D97</f>
        <v>0</v>
      </c>
      <c r="E131" s="41" t="e">
        <f>'146'!#REF!</f>
        <v>#REF!</v>
      </c>
      <c r="F131" s="41">
        <f>'146'!E97</f>
        <v>0</v>
      </c>
      <c r="G131" s="41" t="e">
        <f t="shared" si="3"/>
        <v>#REF!</v>
      </c>
      <c r="H131" s="41" t="e">
        <f t="shared" si="4"/>
        <v>#REF!</v>
      </c>
      <c r="I131" s="42" t="e">
        <f t="shared" si="5"/>
        <v>#DIV/0!</v>
      </c>
    </row>
    <row r="132" spans="1:9" ht="45.75" hidden="1">
      <c r="A132" s="16" t="s">
        <v>148</v>
      </c>
      <c r="B132" s="25" t="s">
        <v>144</v>
      </c>
      <c r="C132" s="41">
        <f>'146'!C98</f>
        <v>0</v>
      </c>
      <c r="D132" s="41">
        <f>'146'!D98</f>
        <v>0</v>
      </c>
      <c r="E132" s="41" t="e">
        <f>'146'!#REF!</f>
        <v>#REF!</v>
      </c>
      <c r="F132" s="41">
        <f>'146'!E98</f>
        <v>0</v>
      </c>
      <c r="G132" s="41" t="e">
        <f t="shared" si="3"/>
        <v>#REF!</v>
      </c>
      <c r="H132" s="41" t="e">
        <f t="shared" si="4"/>
        <v>#REF!</v>
      </c>
      <c r="I132" s="42" t="e">
        <f t="shared" si="5"/>
        <v>#DIV/0!</v>
      </c>
    </row>
    <row r="133" spans="1:10" s="3" customFormat="1" ht="15.75" hidden="1">
      <c r="A133" s="17" t="s">
        <v>138</v>
      </c>
      <c r="B133" s="23" t="s">
        <v>136</v>
      </c>
      <c r="C133" s="40">
        <f>C134+C135+C136+C137+C138+C140+C142+C141+C143+C139</f>
        <v>857.7</v>
      </c>
      <c r="D133" s="40">
        <f>D134+D135+D136+D137+D138+D140+D142+D141+D143+D139</f>
        <v>893.4</v>
      </c>
      <c r="E133" s="40" t="e">
        <f>E134+E135+E136+E137+E138+E140+E142+E141+E143+E139</f>
        <v>#REF!</v>
      </c>
      <c r="F133" s="40">
        <f>F134+F135+F136+F137+F138+F140+F142+F141+F143+F139</f>
        <v>748.5</v>
      </c>
      <c r="G133" s="41" t="e">
        <f t="shared" si="3"/>
        <v>#REF!</v>
      </c>
      <c r="H133" s="41" t="e">
        <f t="shared" si="4"/>
        <v>#REF!</v>
      </c>
      <c r="I133" s="42">
        <f t="shared" si="5"/>
        <v>87.26827562084645</v>
      </c>
      <c r="J133" s="1"/>
    </row>
    <row r="134" spans="1:9" ht="38.25" customHeight="1" hidden="1">
      <c r="A134" s="15" t="s">
        <v>195</v>
      </c>
      <c r="B134" s="22" t="s">
        <v>166</v>
      </c>
      <c r="C134" s="41">
        <f>'146'!C104</f>
        <v>0</v>
      </c>
      <c r="D134" s="41">
        <f>'146'!D104</f>
        <v>0</v>
      </c>
      <c r="E134" s="41" t="e">
        <f>'146'!#REF!</f>
        <v>#REF!</v>
      </c>
      <c r="F134" s="41">
        <f>'146'!E104</f>
        <v>0</v>
      </c>
      <c r="G134" s="41" t="e">
        <f t="shared" si="3"/>
        <v>#REF!</v>
      </c>
      <c r="H134" s="41" t="e">
        <f t="shared" si="4"/>
        <v>#REF!</v>
      </c>
      <c r="I134" s="42" t="e">
        <f t="shared" si="5"/>
        <v>#DIV/0!</v>
      </c>
    </row>
    <row r="135" spans="1:9" ht="48" customHeight="1" hidden="1">
      <c r="A135" s="16" t="s">
        <v>265</v>
      </c>
      <c r="B135" s="22" t="s">
        <v>165</v>
      </c>
      <c r="C135" s="41">
        <f>'146'!C105</f>
        <v>0</v>
      </c>
      <c r="D135" s="41">
        <f>'146'!D105</f>
        <v>0</v>
      </c>
      <c r="E135" s="41" t="e">
        <f>'146'!#REF!</f>
        <v>#REF!</v>
      </c>
      <c r="F135" s="41">
        <f>'146'!E105</f>
        <v>0</v>
      </c>
      <c r="G135" s="41" t="e">
        <f t="shared" si="3"/>
        <v>#REF!</v>
      </c>
      <c r="H135" s="41" t="e">
        <f t="shared" si="4"/>
        <v>#REF!</v>
      </c>
      <c r="I135" s="42" t="e">
        <f t="shared" si="5"/>
        <v>#DIV/0!</v>
      </c>
    </row>
    <row r="136" spans="1:9" ht="45.75" hidden="1">
      <c r="A136" s="16" t="s">
        <v>266</v>
      </c>
      <c r="B136" s="22" t="s">
        <v>191</v>
      </c>
      <c r="C136" s="41">
        <f>'147'!C88+'148'!C82+'149'!C80+'150'!C82+'151'!C82+'152'!C80+'154'!C81+'155'!C80</f>
        <v>0</v>
      </c>
      <c r="D136" s="41">
        <f>'147'!D88+'148'!D82+'149'!D80+'150'!D82+'151'!D82+'152'!D80+'154'!D81+'155'!D80</f>
        <v>0</v>
      </c>
      <c r="E136" s="41" t="e">
        <f>'147'!#REF!+'148'!#REF!+'149'!#REF!+'150'!#REF!+'151'!#REF!+'152'!#REF!+'154'!#REF!+'155'!#REF!</f>
        <v>#REF!</v>
      </c>
      <c r="F136" s="41">
        <f>'147'!F88+'148'!F82+'149'!F80+'150'!F82+'151'!F82+'152'!F80+'154'!F81+'155'!F80</f>
        <v>0</v>
      </c>
      <c r="G136" s="41" t="e">
        <f t="shared" si="3"/>
        <v>#REF!</v>
      </c>
      <c r="H136" s="41" t="e">
        <f t="shared" si="4"/>
        <v>#REF!</v>
      </c>
      <c r="I136" s="42" t="e">
        <f t="shared" si="5"/>
        <v>#DIV/0!</v>
      </c>
    </row>
    <row r="137" spans="1:9" ht="26.25" customHeight="1" hidden="1">
      <c r="A137" s="16" t="s">
        <v>267</v>
      </c>
      <c r="B137" s="22" t="s">
        <v>192</v>
      </c>
      <c r="C137" s="41">
        <f>'147'!C90+'148'!C84+'149'!C81+'150'!C83+'151'!C83+'152'!C81+'154'!C83+'155'!C82</f>
        <v>0</v>
      </c>
      <c r="D137" s="41">
        <f>'147'!D90+'148'!D84+'149'!D81+'150'!D83+'151'!D83+'152'!D81+'154'!D83+'155'!D82</f>
        <v>0</v>
      </c>
      <c r="E137" s="41" t="e">
        <f>'147'!#REF!+'148'!#REF!+'149'!#REF!+'150'!#REF!+'151'!#REF!+'152'!#REF!+'154'!#REF!+'155'!#REF!</f>
        <v>#REF!</v>
      </c>
      <c r="F137" s="41">
        <f>'147'!F90+'148'!F84+'149'!F81+'150'!F83+'151'!F83+'152'!F81+'154'!F83+'155'!F82</f>
        <v>0</v>
      </c>
      <c r="G137" s="41" t="e">
        <f t="shared" si="3"/>
        <v>#REF!</v>
      </c>
      <c r="H137" s="41" t="e">
        <f t="shared" si="4"/>
        <v>#REF!</v>
      </c>
      <c r="I137" s="42" t="e">
        <f t="shared" si="5"/>
        <v>#DIV/0!</v>
      </c>
    </row>
    <row r="138" spans="1:9" ht="57" hidden="1">
      <c r="A138" s="16" t="s">
        <v>268</v>
      </c>
      <c r="B138" s="22" t="s">
        <v>164</v>
      </c>
      <c r="C138" s="41">
        <f>'146'!C106</f>
        <v>857.7</v>
      </c>
      <c r="D138" s="41">
        <f>'146'!D106</f>
        <v>893.4</v>
      </c>
      <c r="E138" s="41" t="e">
        <f>'146'!#REF!</f>
        <v>#REF!</v>
      </c>
      <c r="F138" s="41">
        <f>'146'!E106</f>
        <v>748.5</v>
      </c>
      <c r="G138" s="41" t="e">
        <f t="shared" si="3"/>
        <v>#REF!</v>
      </c>
      <c r="H138" s="41" t="e">
        <f t="shared" si="4"/>
        <v>#REF!</v>
      </c>
      <c r="I138" s="42">
        <f t="shared" si="5"/>
        <v>87.26827562084645</v>
      </c>
    </row>
    <row r="139" spans="1:9" ht="34.5" hidden="1">
      <c r="A139" s="16" t="s">
        <v>195</v>
      </c>
      <c r="B139" s="22" t="s">
        <v>166</v>
      </c>
      <c r="C139" s="41">
        <f>'146'!C107</f>
        <v>0</v>
      </c>
      <c r="D139" s="41">
        <f>'146'!D107</f>
        <v>0</v>
      </c>
      <c r="E139" s="41" t="e">
        <f>'146'!#REF!</f>
        <v>#REF!</v>
      </c>
      <c r="F139" s="41">
        <f>'146'!E107</f>
        <v>0</v>
      </c>
      <c r="G139" s="41" t="e">
        <f t="shared" si="3"/>
        <v>#REF!</v>
      </c>
      <c r="H139" s="41" t="e">
        <f t="shared" si="4"/>
        <v>#REF!</v>
      </c>
      <c r="I139" s="42" t="e">
        <f t="shared" si="5"/>
        <v>#DIV/0!</v>
      </c>
    </row>
    <row r="140" spans="1:9" ht="48.75" customHeight="1" hidden="1">
      <c r="A140" s="16" t="s">
        <v>269</v>
      </c>
      <c r="B140" s="22" t="s">
        <v>163</v>
      </c>
      <c r="C140" s="41">
        <f>'146'!C108</f>
        <v>0</v>
      </c>
      <c r="D140" s="41">
        <f>'146'!D108</f>
        <v>0</v>
      </c>
      <c r="E140" s="41" t="e">
        <f>'146'!#REF!</f>
        <v>#REF!</v>
      </c>
      <c r="F140" s="41">
        <f>'146'!E108</f>
        <v>0</v>
      </c>
      <c r="G140" s="41" t="e">
        <f t="shared" si="3"/>
        <v>#REF!</v>
      </c>
      <c r="H140" s="41" t="e">
        <f t="shared" si="4"/>
        <v>#REF!</v>
      </c>
      <c r="I140" s="42" t="e">
        <f t="shared" si="5"/>
        <v>#DIV/0!</v>
      </c>
    </row>
    <row r="141" spans="1:9" ht="36" customHeight="1" hidden="1">
      <c r="A141" s="16" t="s">
        <v>159</v>
      </c>
      <c r="B141" s="22" t="s">
        <v>155</v>
      </c>
      <c r="C141" s="41">
        <f>'147'!C89</f>
        <v>0</v>
      </c>
      <c r="D141" s="41">
        <f>'147'!D89</f>
        <v>0</v>
      </c>
      <c r="E141" s="41" t="e">
        <f>'147'!#REF!</f>
        <v>#REF!</v>
      </c>
      <c r="F141" s="41">
        <f>'147'!F89</f>
        <v>0</v>
      </c>
      <c r="G141" s="41" t="e">
        <f t="shared" si="3"/>
        <v>#REF!</v>
      </c>
      <c r="H141" s="41" t="e">
        <f t="shared" si="4"/>
        <v>#REF!</v>
      </c>
      <c r="I141" s="42" t="e">
        <f t="shared" si="5"/>
        <v>#DIV/0!</v>
      </c>
    </row>
    <row r="142" spans="1:9" ht="57" hidden="1">
      <c r="A142" s="16" t="s">
        <v>157</v>
      </c>
      <c r="B142" s="25" t="s">
        <v>154</v>
      </c>
      <c r="C142" s="41">
        <f>'146'!C109</f>
        <v>0</v>
      </c>
      <c r="D142" s="41">
        <f>'146'!D109</f>
        <v>0</v>
      </c>
      <c r="E142" s="41" t="e">
        <f>'146'!#REF!</f>
        <v>#REF!</v>
      </c>
      <c r="F142" s="41">
        <f>'146'!E109</f>
        <v>0</v>
      </c>
      <c r="G142" s="41" t="e">
        <f aca="true" t="shared" si="6" ref="G142:G151">F142/E142*100</f>
        <v>#REF!</v>
      </c>
      <c r="H142" s="41" t="e">
        <f aca="true" t="shared" si="7" ref="H142:H151">F142-E142</f>
        <v>#REF!</v>
      </c>
      <c r="I142" s="42" t="e">
        <f aca="true" t="shared" si="8" ref="I142:I151">F142/C142*100</f>
        <v>#DIV/0!</v>
      </c>
    </row>
    <row r="143" spans="1:9" ht="57" hidden="1">
      <c r="A143" s="16" t="s">
        <v>158</v>
      </c>
      <c r="B143" s="25" t="s">
        <v>156</v>
      </c>
      <c r="C143" s="41">
        <f>'147'!C91+'154'!C82+'155'!C81</f>
        <v>0</v>
      </c>
      <c r="D143" s="41">
        <f>'147'!D91+'154'!D82+'155'!D81</f>
        <v>0</v>
      </c>
      <c r="E143" s="41" t="e">
        <f>'147'!#REF!+'154'!#REF!+'155'!#REF!</f>
        <v>#REF!</v>
      </c>
      <c r="F143" s="41">
        <f>'147'!F91+'154'!F82+'155'!F81</f>
        <v>0</v>
      </c>
      <c r="G143" s="41" t="e">
        <f t="shared" si="6"/>
        <v>#REF!</v>
      </c>
      <c r="H143" s="41" t="e">
        <f t="shared" si="7"/>
        <v>#REF!</v>
      </c>
      <c r="I143" s="42" t="e">
        <f t="shared" si="8"/>
        <v>#DIV/0!</v>
      </c>
    </row>
    <row r="144" spans="1:10" s="3" customFormat="1" ht="15.75" hidden="1">
      <c r="A144" s="17" t="s">
        <v>146</v>
      </c>
      <c r="B144" s="23" t="s">
        <v>145</v>
      </c>
      <c r="C144" s="40">
        <f>C145</f>
        <v>0</v>
      </c>
      <c r="D144" s="40">
        <f>D145</f>
        <v>0</v>
      </c>
      <c r="E144" s="40" t="e">
        <f>E145</f>
        <v>#REF!</v>
      </c>
      <c r="F144" s="40">
        <f>F145</f>
        <v>0</v>
      </c>
      <c r="G144" s="41" t="e">
        <f t="shared" si="6"/>
        <v>#REF!</v>
      </c>
      <c r="H144" s="41" t="e">
        <f t="shared" si="7"/>
        <v>#REF!</v>
      </c>
      <c r="I144" s="42" t="e">
        <f t="shared" si="8"/>
        <v>#DIV/0!</v>
      </c>
      <c r="J144" s="1"/>
    </row>
    <row r="145" spans="1:9" ht="23.25" hidden="1">
      <c r="A145" s="16" t="s">
        <v>147</v>
      </c>
      <c r="B145" s="22" t="s">
        <v>287</v>
      </c>
      <c r="C145" s="41">
        <f>'146'!C115</f>
        <v>0</v>
      </c>
      <c r="D145" s="41">
        <f>'146'!D115</f>
        <v>0</v>
      </c>
      <c r="E145" s="41" t="e">
        <f>'146'!#REF!</f>
        <v>#REF!</v>
      </c>
      <c r="F145" s="41">
        <f>'146'!E115</f>
        <v>0</v>
      </c>
      <c r="G145" s="41" t="e">
        <f t="shared" si="6"/>
        <v>#REF!</v>
      </c>
      <c r="H145" s="41" t="e">
        <f t="shared" si="7"/>
        <v>#REF!</v>
      </c>
      <c r="I145" s="42" t="e">
        <f t="shared" si="8"/>
        <v>#DIV/0!</v>
      </c>
    </row>
    <row r="146" spans="1:10" s="3" customFormat="1" ht="26.25" customHeight="1" hidden="1">
      <c r="A146" s="17" t="s">
        <v>139</v>
      </c>
      <c r="B146" s="23" t="s">
        <v>137</v>
      </c>
      <c r="C146" s="40">
        <f>C147+C148</f>
        <v>24.7</v>
      </c>
      <c r="D146" s="40">
        <f>D147+D148</f>
        <v>0</v>
      </c>
      <c r="E146" s="40" t="e">
        <f>E147+E148</f>
        <v>#REF!</v>
      </c>
      <c r="F146" s="40">
        <f>F147+F148</f>
        <v>0</v>
      </c>
      <c r="G146" s="41" t="e">
        <f t="shared" si="6"/>
        <v>#REF!</v>
      </c>
      <c r="H146" s="41" t="e">
        <f t="shared" si="7"/>
        <v>#REF!</v>
      </c>
      <c r="I146" s="42">
        <f t="shared" si="8"/>
        <v>0</v>
      </c>
      <c r="J146" s="1"/>
    </row>
    <row r="147" spans="1:9" ht="34.5" hidden="1">
      <c r="A147" s="16" t="s">
        <v>270</v>
      </c>
      <c r="B147" s="22" t="s">
        <v>162</v>
      </c>
      <c r="C147" s="41">
        <f>'146'!C113</f>
        <v>24.7</v>
      </c>
      <c r="D147" s="41">
        <f>'146'!D113</f>
        <v>0</v>
      </c>
      <c r="E147" s="41" t="e">
        <f>'146'!#REF!</f>
        <v>#REF!</v>
      </c>
      <c r="F147" s="41">
        <f>'146'!E113</f>
        <v>0</v>
      </c>
      <c r="G147" s="41" t="e">
        <f t="shared" si="6"/>
        <v>#REF!</v>
      </c>
      <c r="H147" s="41" t="e">
        <f t="shared" si="7"/>
        <v>#REF!</v>
      </c>
      <c r="I147" s="42">
        <f t="shared" si="8"/>
        <v>0</v>
      </c>
    </row>
    <row r="148" spans="1:9" ht="26.25" customHeight="1" hidden="1">
      <c r="A148" s="16" t="s">
        <v>271</v>
      </c>
      <c r="B148" s="22" t="s">
        <v>193</v>
      </c>
      <c r="C148" s="41">
        <f>'147'!C94+'148'!C86+'149'!C83+'150'!C85+'151'!C85+'152'!C85+'154'!C85+'155'!C84</f>
        <v>0</v>
      </c>
      <c r="D148" s="41">
        <f>'147'!D94+'148'!D86+'149'!D83+'150'!D85+'151'!D85+'152'!D85+'154'!D85+'155'!D84</f>
        <v>0</v>
      </c>
      <c r="E148" s="41" t="e">
        <f>'147'!#REF!+'148'!#REF!+'149'!#REF!+'150'!#REF!+'151'!#REF!+'152'!#REF!+'154'!#REF!+'155'!#REF!</f>
        <v>#REF!</v>
      </c>
      <c r="F148" s="41">
        <f>'147'!F94+'148'!F86+'149'!F83+'150'!F85+'151'!F85+'152'!F85+'154'!F85+'155'!F84</f>
        <v>0</v>
      </c>
      <c r="G148" s="41" t="e">
        <f t="shared" si="6"/>
        <v>#REF!</v>
      </c>
      <c r="H148" s="41" t="e">
        <f t="shared" si="7"/>
        <v>#REF!</v>
      </c>
      <c r="I148" s="42" t="e">
        <f t="shared" si="8"/>
        <v>#DIV/0!</v>
      </c>
    </row>
    <row r="149" spans="1:9" ht="40.5" customHeight="1" hidden="1">
      <c r="A149" s="16" t="s">
        <v>272</v>
      </c>
      <c r="B149" s="24" t="s">
        <v>161</v>
      </c>
      <c r="C149" s="41">
        <f>'146'!C117</f>
        <v>0</v>
      </c>
      <c r="D149" s="41">
        <f>'146'!D117</f>
        <v>0</v>
      </c>
      <c r="E149" s="41" t="e">
        <f>'146'!#REF!</f>
        <v>#REF!</v>
      </c>
      <c r="F149" s="41">
        <f>'146'!E117</f>
        <v>0</v>
      </c>
      <c r="G149" s="41" t="e">
        <f t="shared" si="6"/>
        <v>#REF!</v>
      </c>
      <c r="H149" s="41" t="e">
        <f t="shared" si="7"/>
        <v>#REF!</v>
      </c>
      <c r="I149" s="42" t="e">
        <f t="shared" si="8"/>
        <v>#DIV/0!</v>
      </c>
    </row>
    <row r="150" spans="1:9" ht="34.5" hidden="1">
      <c r="A150" s="16" t="s">
        <v>129</v>
      </c>
      <c r="B150" s="24" t="s">
        <v>194</v>
      </c>
      <c r="C150" s="41">
        <f>'147'!C97+'148'!C87+'149'!C84+'150'!C86+'151'!C88+'152'!C86+'154'!C86+'155'!C85</f>
        <v>0</v>
      </c>
      <c r="D150" s="41">
        <f>'147'!D97+'148'!D87+'149'!D84+'150'!D86+'151'!D88+'152'!D86+'154'!D86+'155'!D85</f>
        <v>0</v>
      </c>
      <c r="E150" s="41" t="e">
        <f>'147'!#REF!+'148'!#REF!+'149'!#REF!+'150'!#REF!+'151'!#REF!+'152'!#REF!+'154'!#REF!+'155'!#REF!</f>
        <v>#REF!</v>
      </c>
      <c r="F150" s="41">
        <f>'147'!F97+'148'!F87+'149'!F84+'150'!F86+'151'!F88+'152'!F86+'154'!F86+'155'!F85</f>
        <v>0</v>
      </c>
      <c r="G150" s="41" t="e">
        <f t="shared" si="6"/>
        <v>#REF!</v>
      </c>
      <c r="H150" s="41" t="e">
        <f t="shared" si="7"/>
        <v>#REF!</v>
      </c>
      <c r="I150" s="42" t="e">
        <f t="shared" si="8"/>
        <v>#DIV/0!</v>
      </c>
    </row>
    <row r="151" spans="1:10" s="3" customFormat="1" ht="16.5" hidden="1" thickBot="1">
      <c r="A151" s="21" t="s">
        <v>130</v>
      </c>
      <c r="B151" s="29"/>
      <c r="C151" s="43" t="e">
        <f>C88+C89</f>
        <v>#REF!</v>
      </c>
      <c r="D151" s="43" t="e">
        <f>D88+D89</f>
        <v>#REF!</v>
      </c>
      <c r="E151" s="43" t="e">
        <f>E88+E89</f>
        <v>#REF!</v>
      </c>
      <c r="F151" s="43" t="e">
        <f>F88+F89</f>
        <v>#REF!</v>
      </c>
      <c r="G151" s="41" t="e">
        <f t="shared" si="6"/>
        <v>#REF!</v>
      </c>
      <c r="H151" s="41" t="e">
        <f t="shared" si="7"/>
        <v>#REF!</v>
      </c>
      <c r="I151" s="42" t="e">
        <f t="shared" si="8"/>
        <v>#REF!</v>
      </c>
      <c r="J151" s="1"/>
    </row>
    <row r="152" spans="1:9" s="3" customFormat="1" ht="14.25" hidden="1">
      <c r="A152" s="8"/>
      <c r="B152" s="9"/>
      <c r="C152" s="10">
        <f>C155+C156+C157+C158+C159+C160+C161+C162+C163</f>
        <v>727374.616</v>
      </c>
      <c r="D152" s="10">
        <v>804884.758</v>
      </c>
      <c r="E152" s="10">
        <f>D152/12*11</f>
        <v>737811.0281666666</v>
      </c>
      <c r="F152" s="10">
        <f>F155+F156+F157+F158+F159+F160+F161+F162+F163</f>
        <v>124299.06100000002</v>
      </c>
      <c r="G152" s="10"/>
      <c r="H152" s="10"/>
      <c r="I152" s="10"/>
    </row>
    <row r="153" spans="1:9" s="3" customFormat="1" ht="14.25" hidden="1">
      <c r="A153" s="8"/>
      <c r="B153" s="9"/>
      <c r="C153" s="10" t="e">
        <f>C151-C152</f>
        <v>#REF!</v>
      </c>
      <c r="D153" s="10" t="e">
        <f>D151-D152</f>
        <v>#REF!</v>
      </c>
      <c r="E153" s="10" t="e">
        <f>E151-E152</f>
        <v>#REF!</v>
      </c>
      <c r="F153" s="10" t="e">
        <f>F151-F152</f>
        <v>#REF!</v>
      </c>
      <c r="G153" s="10"/>
      <c r="H153" s="10"/>
      <c r="I153" s="10"/>
    </row>
    <row r="154" spans="1:9" s="3" customFormat="1" ht="14.25" hidden="1">
      <c r="A154" s="8"/>
      <c r="B154" s="9"/>
      <c r="C154" s="10"/>
      <c r="D154" s="32"/>
      <c r="E154" s="32"/>
      <c r="F154" s="10"/>
      <c r="G154" s="10"/>
      <c r="H154" s="10"/>
      <c r="I154" s="10"/>
    </row>
    <row r="155" spans="2:6" ht="15" hidden="1">
      <c r="B155" s="1">
        <v>146</v>
      </c>
      <c r="C155" s="11">
        <v>630964.493</v>
      </c>
      <c r="F155" s="5">
        <v>96721.79</v>
      </c>
    </row>
    <row r="156" spans="2:6" ht="15" hidden="1">
      <c r="B156" s="1">
        <v>147</v>
      </c>
      <c r="C156" s="11">
        <v>69296.357</v>
      </c>
      <c r="D156" s="5"/>
      <c r="E156" s="5"/>
      <c r="F156" s="5">
        <v>23596.3</v>
      </c>
    </row>
    <row r="157" spans="2:6" ht="15" hidden="1">
      <c r="B157" s="1">
        <v>148</v>
      </c>
      <c r="C157" s="11">
        <v>2930.324</v>
      </c>
      <c r="F157" s="5">
        <v>663.566</v>
      </c>
    </row>
    <row r="158" spans="2:8" ht="15" hidden="1">
      <c r="B158" s="6">
        <v>149</v>
      </c>
      <c r="C158" s="12">
        <v>2994.705</v>
      </c>
      <c r="F158" s="5">
        <v>237.872</v>
      </c>
      <c r="H158" s="5"/>
    </row>
    <row r="159" spans="2:6" ht="15" hidden="1">
      <c r="B159" s="6">
        <v>150</v>
      </c>
      <c r="C159" s="12">
        <v>5656.14</v>
      </c>
      <c r="D159" s="7"/>
      <c r="E159" s="7"/>
      <c r="F159" s="5">
        <v>1047.811</v>
      </c>
    </row>
    <row r="160" spans="2:6" ht="15" hidden="1">
      <c r="B160" s="6">
        <v>151</v>
      </c>
      <c r="C160" s="47">
        <v>2362.129</v>
      </c>
      <c r="D160" s="7"/>
      <c r="E160" s="7"/>
      <c r="F160" s="5">
        <v>100.119</v>
      </c>
    </row>
    <row r="161" spans="2:6" ht="15" hidden="1">
      <c r="B161" s="6">
        <v>152</v>
      </c>
      <c r="C161" s="13">
        <v>4288.572</v>
      </c>
      <c r="D161" s="7"/>
      <c r="E161" s="7"/>
      <c r="F161" s="5">
        <v>460.592</v>
      </c>
    </row>
    <row r="162" spans="2:6" ht="15" hidden="1">
      <c r="B162" s="1">
        <v>154</v>
      </c>
      <c r="C162" s="11">
        <v>4895.957</v>
      </c>
      <c r="F162" s="5">
        <v>1093.599</v>
      </c>
    </row>
    <row r="163" spans="2:6" ht="15" hidden="1">
      <c r="B163" s="1">
        <v>155</v>
      </c>
      <c r="C163" s="11">
        <v>3985.939</v>
      </c>
      <c r="F163" s="5">
        <v>377.412</v>
      </c>
    </row>
    <row r="165" spans="1:5" ht="18.75">
      <c r="A165" s="49" t="s">
        <v>296</v>
      </c>
      <c r="B165" s="45"/>
      <c r="C165" s="62"/>
      <c r="D165" s="62"/>
      <c r="E165" s="44" t="s">
        <v>297</v>
      </c>
    </row>
    <row r="166" spans="1:3" ht="39" customHeight="1">
      <c r="A166" s="61" t="s">
        <v>329</v>
      </c>
      <c r="B166" s="44"/>
      <c r="C166" s="44"/>
    </row>
    <row r="167" spans="1:3" ht="18.75">
      <c r="A167" s="49" t="s">
        <v>298</v>
      </c>
      <c r="B167" s="45"/>
      <c r="C167" s="44" t="s">
        <v>299</v>
      </c>
    </row>
  </sheetData>
  <sheetProtection/>
  <mergeCells count="6">
    <mergeCell ref="A1:I2"/>
    <mergeCell ref="A3:A4"/>
    <mergeCell ref="B3:B4"/>
    <mergeCell ref="C3:C4"/>
    <mergeCell ref="D3:H3"/>
    <mergeCell ref="I3:I4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SheetLayoutView="100" zoomScalePageLayoutView="0" workbookViewId="0" topLeftCell="A1">
      <pane ySplit="5" topLeftCell="A82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69" customWidth="1"/>
    <col min="2" max="2" width="19.7109375" style="69" customWidth="1"/>
    <col min="3" max="9" width="9.851562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hidden="1">
      <c r="A1" s="386" t="s">
        <v>399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30" customHeight="1" thickBot="1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0" t="s">
        <v>24</v>
      </c>
      <c r="B3" s="392" t="s">
        <v>25</v>
      </c>
      <c r="C3" s="394" t="s">
        <v>390</v>
      </c>
      <c r="D3" s="394">
        <v>2014</v>
      </c>
      <c r="E3" s="394"/>
      <c r="F3" s="394"/>
      <c r="G3" s="394"/>
      <c r="H3" s="394"/>
      <c r="I3" s="388" t="s">
        <v>114</v>
      </c>
      <c r="J3" s="94"/>
    </row>
    <row r="4" spans="1:10" s="95" customFormat="1" ht="38.25">
      <c r="A4" s="391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89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2.5">
      <c r="A6" s="169" t="s">
        <v>204</v>
      </c>
      <c r="B6" s="66" t="s">
        <v>26</v>
      </c>
      <c r="C6" s="75"/>
      <c r="D6" s="75"/>
      <c r="E6" s="75"/>
      <c r="F6" s="75"/>
      <c r="G6" s="75"/>
      <c r="H6" s="75"/>
      <c r="I6" s="170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67.5">
      <c r="A9" s="173" t="s">
        <v>197</v>
      </c>
      <c r="B9" s="68" t="s">
        <v>28</v>
      </c>
      <c r="C9" s="64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172" t="e">
        <f t="shared" si="2"/>
        <v>#DIV/0!</v>
      </c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172" t="e">
        <f t="shared" si="2"/>
        <v>#DIV/0!</v>
      </c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172" t="e">
        <f t="shared" si="2"/>
        <v>#DIV/0!</v>
      </c>
    </row>
    <row r="13" spans="1:9" ht="45">
      <c r="A13" s="173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172" t="e">
        <f t="shared" si="2"/>
        <v>#DIV/0!</v>
      </c>
    </row>
    <row r="14" spans="1:9" ht="90">
      <c r="A14" s="174" t="s">
        <v>202</v>
      </c>
      <c r="B14" s="68" t="s">
        <v>32</v>
      </c>
      <c r="C14" s="64"/>
      <c r="D14" s="64"/>
      <c r="E14" s="64"/>
      <c r="F14" s="64"/>
      <c r="G14" s="79"/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s="67" customFormat="1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2.5" customHeight="1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.75">
      <c r="A26" s="177" t="s">
        <v>85</v>
      </c>
      <c r="B26" s="68" t="s">
        <v>35</v>
      </c>
      <c r="C26" s="64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64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64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64"/>
      <c r="D32" s="64"/>
      <c r="E32" s="64"/>
      <c r="F32" s="64"/>
      <c r="G32" s="79" t="e">
        <f t="shared" si="0"/>
        <v>#DIV/0!</v>
      </c>
      <c r="H32" s="79">
        <f t="shared" si="1"/>
        <v>0</v>
      </c>
      <c r="I32" s="172" t="e">
        <f t="shared" si="2"/>
        <v>#DIV/0!</v>
      </c>
    </row>
    <row r="33" spans="1:9" s="67" customFormat="1" ht="15.75" hidden="1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 hidden="1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/>
      <c r="H37" s="79">
        <f t="shared" si="1"/>
        <v>0</v>
      </c>
      <c r="I37" s="172" t="e">
        <f t="shared" si="2"/>
        <v>#DIV/0!</v>
      </c>
    </row>
    <row r="38" spans="1:9" ht="34.5">
      <c r="A38" s="179" t="s">
        <v>222</v>
      </c>
      <c r="B38" s="68" t="s">
        <v>70</v>
      </c>
      <c r="C38" s="64"/>
      <c r="D38" s="64"/>
      <c r="E38" s="64"/>
      <c r="F38" s="64"/>
      <c r="G38" s="79"/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34.5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34.5" customHeight="1">
      <c r="A42" s="176" t="s">
        <v>227</v>
      </c>
      <c r="B42" s="66" t="s">
        <v>71</v>
      </c>
      <c r="C42" s="75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69" customHeight="1">
      <c r="A43" s="175" t="s">
        <v>228</v>
      </c>
      <c r="B43" s="68" t="s">
        <v>160</v>
      </c>
      <c r="C43" s="64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8.75" customHeight="1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 customHeight="1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172" t="e">
        <f t="shared" si="2"/>
        <v>#DIV/0!</v>
      </c>
    </row>
    <row r="51" spans="1:9" ht="45.75">
      <c r="A51" s="179" t="s">
        <v>233</v>
      </c>
      <c r="B51" s="68" t="s">
        <v>196</v>
      </c>
      <c r="C51" s="64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 hidden="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 hidden="1">
      <c r="A54" s="179" t="s">
        <v>235</v>
      </c>
      <c r="B54" s="68" t="s">
        <v>77</v>
      </c>
      <c r="C54" s="64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>
      <c r="A55" s="171" t="s">
        <v>236</v>
      </c>
      <c r="B55" s="66" t="s">
        <v>51</v>
      </c>
      <c r="C55" s="64">
        <f>C56+C57+C58+C60+C61+C62+C63+C64+C65+C66+C59</f>
        <v>0</v>
      </c>
      <c r="D55" s="64">
        <f>D56+D57+D58+D60+D61+D62+D63+D64+D65+D66+D59</f>
        <v>0</v>
      </c>
      <c r="E55" s="64"/>
      <c r="F55" s="64">
        <f>F56+F57+F58+F60+F61+F62+F63+F64+F65+F66+F59</f>
        <v>0</v>
      </c>
      <c r="G55" s="79"/>
      <c r="H55" s="79">
        <f t="shared" si="1"/>
        <v>0</v>
      </c>
      <c r="I55" s="172"/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172" t="e">
        <f t="shared" si="2"/>
        <v>#DIV/0!</v>
      </c>
    </row>
    <row r="59" spans="1:9" ht="67.5">
      <c r="A59" s="182" t="s">
        <v>292</v>
      </c>
      <c r="B59" s="81" t="s">
        <v>291</v>
      </c>
      <c r="C59" s="64"/>
      <c r="D59" s="64"/>
      <c r="E59" s="64"/>
      <c r="F59" s="64"/>
      <c r="G59" s="79"/>
      <c r="H59" s="79">
        <f t="shared" si="1"/>
        <v>0</v>
      </c>
      <c r="I59" s="172"/>
    </row>
    <row r="60" spans="1:9" ht="34.5" hidden="1">
      <c r="A60" s="181" t="s">
        <v>239</v>
      </c>
      <c r="B60" s="73" t="s">
        <v>100</v>
      </c>
      <c r="C60" s="64"/>
      <c r="D60" s="64"/>
      <c r="E60" s="64"/>
      <c r="F60" s="64"/>
      <c r="G60" s="79"/>
      <c r="H60" s="79">
        <f t="shared" si="1"/>
        <v>0</v>
      </c>
      <c r="I60" s="172"/>
    </row>
    <row r="61" spans="1:9" ht="34.5" hidden="1">
      <c r="A61" s="179" t="s">
        <v>101</v>
      </c>
      <c r="B61" s="68" t="s">
        <v>56</v>
      </c>
      <c r="C61" s="64"/>
      <c r="D61" s="64"/>
      <c r="E61" s="64"/>
      <c r="F61" s="64"/>
      <c r="G61" s="79"/>
      <c r="H61" s="79">
        <f t="shared" si="1"/>
        <v>0</v>
      </c>
      <c r="I61" s="172"/>
    </row>
    <row r="62" spans="1:9" ht="23.25" hidden="1">
      <c r="A62" s="179" t="s">
        <v>240</v>
      </c>
      <c r="B62" s="68" t="s">
        <v>57</v>
      </c>
      <c r="C62" s="64"/>
      <c r="D62" s="64"/>
      <c r="E62" s="64"/>
      <c r="F62" s="64"/>
      <c r="G62" s="79"/>
      <c r="H62" s="79">
        <f t="shared" si="1"/>
        <v>0</v>
      </c>
      <c r="I62" s="172"/>
    </row>
    <row r="63" spans="1:9" ht="57" hidden="1">
      <c r="A63" s="179" t="s">
        <v>102</v>
      </c>
      <c r="B63" s="68" t="s">
        <v>58</v>
      </c>
      <c r="C63" s="64"/>
      <c r="D63" s="64"/>
      <c r="E63" s="64"/>
      <c r="F63" s="64"/>
      <c r="G63" s="79"/>
      <c r="H63" s="79">
        <f t="shared" si="1"/>
        <v>0</v>
      </c>
      <c r="I63" s="172"/>
    </row>
    <row r="64" spans="1:9" ht="33" hidden="1">
      <c r="A64" s="180" t="s">
        <v>241</v>
      </c>
      <c r="B64" s="68" t="s">
        <v>59</v>
      </c>
      <c r="C64" s="64"/>
      <c r="D64" s="64"/>
      <c r="E64" s="64"/>
      <c r="F64" s="64"/>
      <c r="G64" s="79"/>
      <c r="H64" s="79">
        <f t="shared" si="1"/>
        <v>0</v>
      </c>
      <c r="I64" s="172"/>
    </row>
    <row r="65" spans="1:9" ht="23.25" hidden="1">
      <c r="A65" s="179" t="s">
        <v>242</v>
      </c>
      <c r="B65" s="74" t="s">
        <v>103</v>
      </c>
      <c r="C65" s="64"/>
      <c r="D65" s="64"/>
      <c r="E65" s="64"/>
      <c r="F65" s="64"/>
      <c r="G65" s="79"/>
      <c r="H65" s="79">
        <f t="shared" si="1"/>
        <v>0</v>
      </c>
      <c r="I65" s="172"/>
    </row>
    <row r="66" spans="1:9" ht="42" customHeight="1">
      <c r="A66" s="179" t="s">
        <v>182</v>
      </c>
      <c r="B66" s="65" t="s">
        <v>181</v>
      </c>
      <c r="C66" s="64"/>
      <c r="D66" s="64"/>
      <c r="E66" s="64"/>
      <c r="F66" s="64"/>
      <c r="G66" s="79"/>
      <c r="H66" s="79">
        <f t="shared" si="1"/>
        <v>0</v>
      </c>
      <c r="I66" s="172"/>
    </row>
    <row r="67" spans="1:9" s="67" customFormat="1" ht="15.75">
      <c r="A67" s="180" t="s">
        <v>113</v>
      </c>
      <c r="B67" s="66" t="s">
        <v>62</v>
      </c>
      <c r="C67" s="64">
        <f>C68+C69</f>
        <v>0</v>
      </c>
      <c r="D67" s="64">
        <f>D68+D69</f>
        <v>0</v>
      </c>
      <c r="E67" s="64"/>
      <c r="F67" s="64">
        <f>F68+F69</f>
        <v>0</v>
      </c>
      <c r="G67" s="79"/>
      <c r="H67" s="79">
        <f t="shared" si="1"/>
        <v>0</v>
      </c>
      <c r="I67" s="172"/>
    </row>
    <row r="68" spans="1:9" ht="21.75" customHeight="1" hidden="1">
      <c r="A68" s="179" t="s">
        <v>108</v>
      </c>
      <c r="B68" s="68" t="s">
        <v>78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172" t="e">
        <f t="shared" si="2"/>
        <v>#DIV/0!</v>
      </c>
    </row>
    <row r="69" spans="1:9" ht="13.5" customHeight="1" hidden="1">
      <c r="A69" s="173" t="s">
        <v>245</v>
      </c>
      <c r="B69" s="68" t="s">
        <v>82</v>
      </c>
      <c r="C69" s="64"/>
      <c r="D69" s="64"/>
      <c r="E69" s="64"/>
      <c r="F69" s="64"/>
      <c r="G69" s="79" t="e">
        <f t="shared" si="0"/>
        <v>#DIV/0!</v>
      </c>
      <c r="H69" s="79">
        <f t="shared" si="1"/>
        <v>0</v>
      </c>
      <c r="I69" s="172" t="e">
        <f t="shared" si="2"/>
        <v>#DIV/0!</v>
      </c>
    </row>
    <row r="70" spans="1:9" s="101" customFormat="1" ht="15.75">
      <c r="A70" s="183" t="s">
        <v>65</v>
      </c>
      <c r="B70" s="99"/>
      <c r="C70" s="100">
        <f>C7+C24+C27+C37+C40+C50+C67+C53+C15+C55</f>
        <v>0</v>
      </c>
      <c r="D70" s="100">
        <f>D7+D24+D27+D37+D40+D50+D67+D53+D15+D55</f>
        <v>0</v>
      </c>
      <c r="E70" s="100"/>
      <c r="F70" s="100">
        <f>F7+F24+F27+F37+F40+F50+F67+F53+F15+F55</f>
        <v>0</v>
      </c>
      <c r="G70" s="98" t="e">
        <f t="shared" si="0"/>
        <v>#DIV/0!</v>
      </c>
      <c r="H70" s="98">
        <f t="shared" si="1"/>
        <v>0</v>
      </c>
      <c r="I70" s="184" t="e">
        <f t="shared" si="2"/>
        <v>#DIV/0!</v>
      </c>
    </row>
    <row r="71" spans="1:9" s="101" customFormat="1" ht="15.75">
      <c r="A71" s="183" t="s">
        <v>115</v>
      </c>
      <c r="B71" s="99" t="s">
        <v>131</v>
      </c>
      <c r="C71" s="103">
        <f>C72+C75+C82+C87+C93+C97+C95</f>
        <v>0</v>
      </c>
      <c r="D71" s="103">
        <f>D72+D75+D82+D87+D93+D97+D95</f>
        <v>0</v>
      </c>
      <c r="E71" s="103"/>
      <c r="F71" s="103">
        <f>F72+F75+F82+F87+F93+F97+F95</f>
        <v>0</v>
      </c>
      <c r="G71" s="98" t="e">
        <f t="shared" si="0"/>
        <v>#DIV/0!</v>
      </c>
      <c r="H71" s="98">
        <f t="shared" si="1"/>
        <v>0</v>
      </c>
      <c r="I71" s="184" t="e">
        <f t="shared" si="2"/>
        <v>#DIV/0!</v>
      </c>
    </row>
    <row r="72" spans="1:9" s="67" customFormat="1" ht="22.5">
      <c r="A72" s="180" t="s">
        <v>273</v>
      </c>
      <c r="B72" s="66" t="s">
        <v>132</v>
      </c>
      <c r="C72" s="64">
        <f>C73+C74</f>
        <v>0</v>
      </c>
      <c r="D72" s="64">
        <f>D73+D74</f>
        <v>0</v>
      </c>
      <c r="E72" s="64"/>
      <c r="F72" s="64">
        <f>F73+F74</f>
        <v>0</v>
      </c>
      <c r="G72" s="79" t="e">
        <f aca="true" t="shared" si="3" ref="G72:G94">F72/D72*100</f>
        <v>#DIV/0!</v>
      </c>
      <c r="H72" s="79">
        <f aca="true" t="shared" si="4" ref="H72:H97">F72-D72</f>
        <v>0</v>
      </c>
      <c r="I72" s="172" t="e">
        <f aca="true" t="shared" si="5" ref="I72:I97">F72/C72*100</f>
        <v>#DIV/0!</v>
      </c>
    </row>
    <row r="73" spans="1:9" ht="23.25">
      <c r="A73" s="179" t="s">
        <v>247</v>
      </c>
      <c r="B73" s="68" t="s">
        <v>116</v>
      </c>
      <c r="C73" s="38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172" t="e">
        <f t="shared" si="5"/>
        <v>#DIV/0!</v>
      </c>
    </row>
    <row r="74" spans="1:9" ht="23.25" hidden="1">
      <c r="A74" s="179" t="s">
        <v>249</v>
      </c>
      <c r="B74" s="68" t="s">
        <v>117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172" t="e">
        <f t="shared" si="5"/>
        <v>#DIV/0!</v>
      </c>
    </row>
    <row r="75" spans="1:9" s="67" customFormat="1" ht="31.5">
      <c r="A75" s="171" t="s">
        <v>250</v>
      </c>
      <c r="B75" s="66" t="s">
        <v>133</v>
      </c>
      <c r="C75" s="64">
        <f>C77+C78+C79+C76</f>
        <v>0</v>
      </c>
      <c r="D75" s="64">
        <f>D77+D78+D79+D76</f>
        <v>0</v>
      </c>
      <c r="E75" s="64"/>
      <c r="F75" s="64">
        <f>F77+F78+F79+F76</f>
        <v>0</v>
      </c>
      <c r="G75" s="79" t="e">
        <f t="shared" si="3"/>
        <v>#DIV/0!</v>
      </c>
      <c r="H75" s="79">
        <f t="shared" si="4"/>
        <v>0</v>
      </c>
      <c r="I75" s="172" t="e">
        <f t="shared" si="5"/>
        <v>#DIV/0!</v>
      </c>
    </row>
    <row r="76" spans="1:9" s="67" customFormat="1" ht="45">
      <c r="A76" s="173" t="s">
        <v>401</v>
      </c>
      <c r="B76" s="68" t="s">
        <v>400</v>
      </c>
      <c r="C76" s="64"/>
      <c r="D76" s="64"/>
      <c r="E76" s="64"/>
      <c r="F76" s="64"/>
      <c r="G76" s="79" t="e">
        <f>F76/D76*100</f>
        <v>#DIV/0!</v>
      </c>
      <c r="H76" s="79">
        <f>F76-D76</f>
        <v>0</v>
      </c>
      <c r="I76" s="172"/>
    </row>
    <row r="77" spans="1:9" ht="15.75">
      <c r="A77" s="179" t="s">
        <v>252</v>
      </c>
      <c r="B77" s="68" t="s">
        <v>119</v>
      </c>
      <c r="C77" s="38"/>
      <c r="D77" s="64"/>
      <c r="E77" s="64"/>
      <c r="F77" s="64"/>
      <c r="G77" s="79" t="e">
        <f>F77/D77*100</f>
        <v>#DIV/0!</v>
      </c>
      <c r="H77" s="79">
        <f>F77-D77</f>
        <v>0</v>
      </c>
      <c r="I77" s="172" t="e">
        <f>F77/C77*100</f>
        <v>#DIV/0!</v>
      </c>
    </row>
    <row r="78" spans="1:9" ht="61.5" customHeight="1">
      <c r="A78" s="179" t="s">
        <v>352</v>
      </c>
      <c r="B78" s="68" t="s">
        <v>353</v>
      </c>
      <c r="C78" s="64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172"/>
    </row>
    <row r="79" spans="1:9" ht="43.5" customHeight="1">
      <c r="A79" s="185" t="s">
        <v>378</v>
      </c>
      <c r="B79" s="66" t="s">
        <v>377</v>
      </c>
      <c r="C79" s="64">
        <f>C80+C81</f>
        <v>0</v>
      </c>
      <c r="D79" s="64">
        <f>D80+D81</f>
        <v>0</v>
      </c>
      <c r="E79" s="64"/>
      <c r="F79" s="64">
        <f>F80+F81</f>
        <v>0</v>
      </c>
      <c r="G79" s="79" t="e">
        <f t="shared" si="3"/>
        <v>#DIV/0!</v>
      </c>
      <c r="H79" s="79">
        <f t="shared" si="4"/>
        <v>0</v>
      </c>
      <c r="I79" s="172"/>
    </row>
    <row r="80" spans="1:9" ht="70.5" customHeight="1">
      <c r="A80" s="179" t="s">
        <v>379</v>
      </c>
      <c r="B80" s="68" t="s">
        <v>375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/>
    </row>
    <row r="81" spans="1:9" ht="46.5" customHeight="1">
      <c r="A81" s="186" t="s">
        <v>380</v>
      </c>
      <c r="B81" s="68" t="s">
        <v>376</v>
      </c>
      <c r="C81" s="64"/>
      <c r="D81" s="64"/>
      <c r="E81" s="64"/>
      <c r="F81" s="64"/>
      <c r="G81" s="79" t="e">
        <f t="shared" si="3"/>
        <v>#DIV/0!</v>
      </c>
      <c r="H81" s="79">
        <f t="shared" si="4"/>
        <v>0</v>
      </c>
      <c r="I81" s="172"/>
    </row>
    <row r="82" spans="1:9" s="67" customFormat="1" ht="22.5">
      <c r="A82" s="180" t="s">
        <v>253</v>
      </c>
      <c r="B82" s="66" t="s">
        <v>134</v>
      </c>
      <c r="C82" s="64">
        <f>C83+C84+C86+C85</f>
        <v>0</v>
      </c>
      <c r="D82" s="64">
        <f>D83+D84+D86+D85</f>
        <v>0</v>
      </c>
      <c r="E82" s="64"/>
      <c r="F82" s="64">
        <f>F83+F84+F86+F85</f>
        <v>0</v>
      </c>
      <c r="G82" s="79" t="e">
        <f t="shared" si="3"/>
        <v>#DIV/0!</v>
      </c>
      <c r="H82" s="79">
        <f t="shared" si="4"/>
        <v>0</v>
      </c>
      <c r="I82" s="172"/>
    </row>
    <row r="83" spans="1:9" ht="34.5" hidden="1">
      <c r="A83" s="179" t="s">
        <v>254</v>
      </c>
      <c r="B83" s="68" t="s">
        <v>122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ht="38.25" customHeight="1" hidden="1">
      <c r="A84" s="179" t="s">
        <v>257</v>
      </c>
      <c r="B84" s="68" t="s">
        <v>123</v>
      </c>
      <c r="C84" s="64"/>
      <c r="D84" s="64"/>
      <c r="E84" s="64"/>
      <c r="F84" s="64"/>
      <c r="G84" s="79" t="e">
        <f t="shared" si="3"/>
        <v>#DIV/0!</v>
      </c>
      <c r="H84" s="79">
        <f t="shared" si="4"/>
        <v>0</v>
      </c>
      <c r="I84" s="172" t="e">
        <f t="shared" si="5"/>
        <v>#DIV/0!</v>
      </c>
    </row>
    <row r="85" spans="1:9" ht="38.25" customHeight="1">
      <c r="A85" s="179" t="s">
        <v>381</v>
      </c>
      <c r="B85" s="68" t="s">
        <v>374</v>
      </c>
      <c r="C85" s="64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172"/>
    </row>
    <row r="86" spans="1:9" ht="21" customHeight="1" hidden="1">
      <c r="A86" s="179" t="s">
        <v>355</v>
      </c>
      <c r="B86" s="65" t="s">
        <v>354</v>
      </c>
      <c r="C86" s="64"/>
      <c r="D86" s="64">
        <f>8266.4-8266.4</f>
        <v>0</v>
      </c>
      <c r="E86" s="64"/>
      <c r="F86" s="64"/>
      <c r="G86" s="79" t="e">
        <f t="shared" si="3"/>
        <v>#DIV/0!</v>
      </c>
      <c r="H86" s="79">
        <f t="shared" si="4"/>
        <v>0</v>
      </c>
      <c r="I86" s="172" t="e">
        <f t="shared" si="5"/>
        <v>#DIV/0!</v>
      </c>
    </row>
    <row r="87" spans="1:9" s="67" customFormat="1" ht="15.75">
      <c r="A87" s="180" t="s">
        <v>138</v>
      </c>
      <c r="B87" s="66" t="s">
        <v>136</v>
      </c>
      <c r="C87" s="64">
        <f>C88+C90+C91+C89+C92</f>
        <v>0</v>
      </c>
      <c r="D87" s="64">
        <f>D88+D90+D91+D89+D92</f>
        <v>0</v>
      </c>
      <c r="E87" s="64"/>
      <c r="F87" s="64">
        <f>F88+F90+F91+F89+F92</f>
        <v>0</v>
      </c>
      <c r="G87" s="79" t="e">
        <f t="shared" si="3"/>
        <v>#DIV/0!</v>
      </c>
      <c r="H87" s="79">
        <f t="shared" si="4"/>
        <v>0</v>
      </c>
      <c r="I87" s="172" t="e">
        <f t="shared" si="5"/>
        <v>#DIV/0!</v>
      </c>
    </row>
    <row r="88" spans="1:9" ht="57" hidden="1">
      <c r="A88" s="179" t="s">
        <v>266</v>
      </c>
      <c r="B88" s="68" t="s">
        <v>126</v>
      </c>
      <c r="C88" s="64"/>
      <c r="D88" s="64"/>
      <c r="E88" s="64"/>
      <c r="F88" s="64"/>
      <c r="G88" s="79" t="e">
        <f t="shared" si="3"/>
        <v>#DIV/0!</v>
      </c>
      <c r="H88" s="79">
        <f t="shared" si="4"/>
        <v>0</v>
      </c>
      <c r="I88" s="172" t="e">
        <f t="shared" si="5"/>
        <v>#DIV/0!</v>
      </c>
    </row>
    <row r="89" spans="1:9" ht="45.75">
      <c r="A89" s="179" t="s">
        <v>159</v>
      </c>
      <c r="B89" s="68" t="s">
        <v>155</v>
      </c>
      <c r="C89" s="38"/>
      <c r="D89" s="64"/>
      <c r="E89" s="64"/>
      <c r="F89" s="64"/>
      <c r="G89" s="79"/>
      <c r="H89" s="79">
        <f t="shared" si="4"/>
        <v>0</v>
      </c>
      <c r="I89" s="172" t="e">
        <f t="shared" si="5"/>
        <v>#DIV/0!</v>
      </c>
    </row>
    <row r="90" spans="1:9" ht="23.25">
      <c r="A90" s="179" t="s">
        <v>267</v>
      </c>
      <c r="B90" s="68" t="s">
        <v>127</v>
      </c>
      <c r="C90" s="64"/>
      <c r="D90" s="64"/>
      <c r="E90" s="64"/>
      <c r="F90" s="64"/>
      <c r="G90" s="79" t="e">
        <f t="shared" si="3"/>
        <v>#DIV/0!</v>
      </c>
      <c r="H90" s="79">
        <f t="shared" si="4"/>
        <v>0</v>
      </c>
      <c r="I90" s="172"/>
    </row>
    <row r="91" spans="1:9" ht="69.75" customHeight="1" hidden="1">
      <c r="A91" s="179" t="s">
        <v>158</v>
      </c>
      <c r="B91" s="68" t="s">
        <v>156</v>
      </c>
      <c r="C91" s="64"/>
      <c r="D91" s="64"/>
      <c r="E91" s="64"/>
      <c r="F91" s="64"/>
      <c r="G91" s="79" t="e">
        <f t="shared" si="3"/>
        <v>#DIV/0!</v>
      </c>
      <c r="H91" s="79">
        <f t="shared" si="4"/>
        <v>0</v>
      </c>
      <c r="I91" s="172" t="e">
        <f t="shared" si="5"/>
        <v>#DIV/0!</v>
      </c>
    </row>
    <row r="92" spans="1:9" ht="73.5" customHeight="1">
      <c r="A92" s="179" t="s">
        <v>405</v>
      </c>
      <c r="B92" s="77" t="s">
        <v>404</v>
      </c>
      <c r="C92" s="64"/>
      <c r="D92" s="64"/>
      <c r="E92" s="64"/>
      <c r="F92" s="64"/>
      <c r="G92" s="79" t="e">
        <f>F92/D92*100</f>
        <v>#DIV/0!</v>
      </c>
      <c r="H92" s="79">
        <f>F92-D92</f>
        <v>0</v>
      </c>
      <c r="I92" s="172"/>
    </row>
    <row r="93" spans="1:9" s="67" customFormat="1" ht="22.5">
      <c r="A93" s="180" t="s">
        <v>139</v>
      </c>
      <c r="B93" s="66" t="s">
        <v>137</v>
      </c>
      <c r="C93" s="64">
        <f>C94</f>
        <v>0</v>
      </c>
      <c r="D93" s="64">
        <f>D94</f>
        <v>0</v>
      </c>
      <c r="E93" s="64"/>
      <c r="F93" s="64">
        <f>F94</f>
        <v>0</v>
      </c>
      <c r="G93" s="79" t="e">
        <f t="shared" si="3"/>
        <v>#DIV/0!</v>
      </c>
      <c r="H93" s="79">
        <f t="shared" si="4"/>
        <v>0</v>
      </c>
      <c r="I93" s="172" t="e">
        <f t="shared" si="5"/>
        <v>#DIV/0!</v>
      </c>
    </row>
    <row r="94" spans="1:9" ht="36.75" customHeight="1">
      <c r="A94" s="179" t="s">
        <v>271</v>
      </c>
      <c r="B94" s="68" t="s">
        <v>128</v>
      </c>
      <c r="C94" s="38"/>
      <c r="D94" s="64"/>
      <c r="E94" s="64"/>
      <c r="F94" s="64"/>
      <c r="G94" s="79" t="e">
        <f t="shared" si="3"/>
        <v>#DIV/0!</v>
      </c>
      <c r="H94" s="79">
        <f t="shared" si="4"/>
        <v>0</v>
      </c>
      <c r="I94" s="172" t="e">
        <f t="shared" si="5"/>
        <v>#DIV/0!</v>
      </c>
    </row>
    <row r="95" spans="1:9" s="67" customFormat="1" ht="36.75" customHeight="1" hidden="1">
      <c r="A95" s="180" t="s">
        <v>369</v>
      </c>
      <c r="B95" s="66" t="s">
        <v>366</v>
      </c>
      <c r="C95" s="75">
        <f>C96</f>
        <v>0</v>
      </c>
      <c r="D95" s="75">
        <f>D96</f>
        <v>0</v>
      </c>
      <c r="E95" s="75"/>
      <c r="F95" s="75">
        <f>F96</f>
        <v>0</v>
      </c>
      <c r="G95" s="79"/>
      <c r="H95" s="79">
        <f t="shared" si="4"/>
        <v>0</v>
      </c>
      <c r="I95" s="172"/>
    </row>
    <row r="96" spans="1:9" ht="70.5" customHeight="1" hidden="1">
      <c r="A96" s="186" t="s">
        <v>368</v>
      </c>
      <c r="B96" s="68" t="s">
        <v>367</v>
      </c>
      <c r="C96" s="64"/>
      <c r="D96" s="64">
        <f>37710.4+23953.5-23953.5-37710.4</f>
        <v>0</v>
      </c>
      <c r="E96" s="64"/>
      <c r="F96" s="64"/>
      <c r="G96" s="79"/>
      <c r="H96" s="79">
        <f t="shared" si="4"/>
        <v>0</v>
      </c>
      <c r="I96" s="172" t="e">
        <f t="shared" si="5"/>
        <v>#DIV/0!</v>
      </c>
    </row>
    <row r="97" spans="1:9" ht="34.5">
      <c r="A97" s="179" t="s">
        <v>129</v>
      </c>
      <c r="B97" s="70" t="s">
        <v>143</v>
      </c>
      <c r="C97" s="38"/>
      <c r="D97" s="64"/>
      <c r="E97" s="64"/>
      <c r="F97" s="64"/>
      <c r="G97" s="79"/>
      <c r="H97" s="79">
        <f t="shared" si="4"/>
        <v>0</v>
      </c>
      <c r="I97" s="172" t="e">
        <f t="shared" si="5"/>
        <v>#DIV/0!</v>
      </c>
    </row>
    <row r="98" spans="1:9" s="101" customFormat="1" ht="16.5" thickBot="1">
      <c r="A98" s="187" t="s">
        <v>130</v>
      </c>
      <c r="B98" s="188"/>
      <c r="C98" s="189">
        <f>C70+C71</f>
        <v>0</v>
      </c>
      <c r="D98" s="189">
        <f>D70+D71</f>
        <v>0</v>
      </c>
      <c r="E98" s="189"/>
      <c r="F98" s="189">
        <f>F70+F71</f>
        <v>0</v>
      </c>
      <c r="G98" s="190" t="e">
        <f>F98/D98*100</f>
        <v>#DIV/0!</v>
      </c>
      <c r="H98" s="190">
        <f>F98-D98</f>
        <v>0</v>
      </c>
      <c r="I98" s="191" t="e">
        <f>F98/C98*100</f>
        <v>#DIV/0!</v>
      </c>
    </row>
    <row r="99" spans="2:6" ht="15">
      <c r="B99" s="97"/>
      <c r="C99" s="165">
        <v>62607.8</v>
      </c>
      <c r="D99" s="166">
        <v>172316.214</v>
      </c>
      <c r="E99" s="166"/>
      <c r="F99" s="165">
        <v>141215.796</v>
      </c>
    </row>
    <row r="100" spans="2:6" ht="15">
      <c r="B100" s="97"/>
      <c r="C100" s="165">
        <f>C98-C99</f>
        <v>-62607.8</v>
      </c>
      <c r="D100" s="165">
        <f>D98-D99</f>
        <v>-172316.214</v>
      </c>
      <c r="E100" s="165"/>
      <c r="F100" s="165">
        <f>F98-F99</f>
        <v>-141215.796</v>
      </c>
    </row>
    <row r="101" spans="1:6" ht="18.75">
      <c r="A101" s="107" t="s">
        <v>311</v>
      </c>
      <c r="B101" s="108"/>
      <c r="C101" s="385" t="s">
        <v>312</v>
      </c>
      <c r="D101" s="385"/>
      <c r="E101" s="231"/>
      <c r="F101" s="97"/>
    </row>
    <row r="102" spans="1:5" ht="18.75">
      <c r="A102" s="107"/>
      <c r="B102" s="107"/>
      <c r="C102" s="107"/>
      <c r="D102" s="109"/>
      <c r="E102" s="109"/>
    </row>
    <row r="103" spans="1:5" ht="18.75">
      <c r="A103" s="107" t="s">
        <v>298</v>
      </c>
      <c r="B103" s="108"/>
      <c r="C103" s="385"/>
      <c r="D103" s="385"/>
      <c r="E103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101:D101"/>
    <mergeCell ref="C103:D103"/>
    <mergeCell ref="A1:I2"/>
    <mergeCell ref="I3:I4"/>
    <mergeCell ref="A3:A4"/>
    <mergeCell ref="B3:B4"/>
    <mergeCell ref="C3:C4"/>
    <mergeCell ref="D3:H3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SheetLayoutView="100" zoomScalePageLayoutView="0" workbookViewId="0" topLeftCell="A1">
      <pane ySplit="5" topLeftCell="A27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10.710937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 hidden="1">
      <c r="A1" s="386" t="s">
        <v>398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27.75" customHeight="1" thickBot="1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0" t="s">
        <v>24</v>
      </c>
      <c r="B3" s="392" t="s">
        <v>25</v>
      </c>
      <c r="C3" s="394" t="s">
        <v>390</v>
      </c>
      <c r="D3" s="394">
        <v>2014</v>
      </c>
      <c r="E3" s="394"/>
      <c r="F3" s="394"/>
      <c r="G3" s="394"/>
      <c r="H3" s="394"/>
      <c r="I3" s="388" t="s">
        <v>114</v>
      </c>
      <c r="J3" s="94"/>
    </row>
    <row r="4" spans="1:10" s="95" customFormat="1" ht="38.25">
      <c r="A4" s="391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89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1.75">
      <c r="A6" s="169" t="s">
        <v>204</v>
      </c>
      <c r="B6" s="66" t="s">
        <v>26</v>
      </c>
      <c r="C6" s="110"/>
      <c r="D6" s="110"/>
      <c r="E6" s="110"/>
      <c r="F6" s="110"/>
      <c r="G6" s="110"/>
      <c r="H6" s="110"/>
      <c r="I6" s="201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2">F8/D8*100</f>
        <v>#DIV/0!</v>
      </c>
      <c r="H8" s="79">
        <f aca="true" t="shared" si="1" ref="H8:H72">F8-D8</f>
        <v>0</v>
      </c>
      <c r="I8" s="172" t="e">
        <f aca="true" t="shared" si="2" ref="I8:I72">F8/C8*100</f>
        <v>#DIV/0!</v>
      </c>
    </row>
    <row r="9" spans="1:9" ht="58.5" customHeight="1">
      <c r="A9" s="173" t="s">
        <v>197</v>
      </c>
      <c r="B9" s="68" t="s">
        <v>28</v>
      </c>
      <c r="C9" s="64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172" t="e">
        <f t="shared" si="2"/>
        <v>#DIV/0!</v>
      </c>
    </row>
    <row r="11" spans="1:9" ht="13.5" customHeight="1" hidden="1">
      <c r="A11" s="175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172" t="e">
        <f t="shared" si="2"/>
        <v>#DIV/0!</v>
      </c>
    </row>
    <row r="12" spans="1:9" ht="12" customHeight="1" hidden="1">
      <c r="A12" s="175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172" t="e">
        <f t="shared" si="2"/>
        <v>#DIV/0!</v>
      </c>
    </row>
    <row r="13" spans="1:9" ht="45">
      <c r="A13" s="173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172" t="e">
        <f t="shared" si="2"/>
        <v>#DIV/0!</v>
      </c>
    </row>
    <row r="14" spans="1:9" ht="90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s="67" customFormat="1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 customHeight="1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4.25" customHeight="1">
      <c r="A26" s="177" t="s">
        <v>85</v>
      </c>
      <c r="B26" s="68" t="s">
        <v>35</v>
      </c>
      <c r="C26" s="64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37.5" customHeight="1">
      <c r="A28" s="173" t="s">
        <v>211</v>
      </c>
      <c r="B28" s="68" t="s">
        <v>67</v>
      </c>
      <c r="C28" s="64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64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64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 hidden="1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 hidden="1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 hidden="1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172" t="e">
        <f t="shared" si="2"/>
        <v>#DIV/0!</v>
      </c>
    </row>
    <row r="38" spans="1:9" ht="34.5" hidden="1">
      <c r="A38" s="17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23.25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21.75" customHeight="1">
      <c r="A42" s="17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79.5">
      <c r="A43" s="175" t="s">
        <v>228</v>
      </c>
      <c r="B43" s="68" t="s">
        <v>160</v>
      </c>
      <c r="C43" s="64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5" customHeight="1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172" t="e">
        <f t="shared" si="2"/>
        <v>#DIV/0!</v>
      </c>
    </row>
    <row r="51" spans="1:9" ht="36" customHeight="1">
      <c r="A51" s="179" t="s">
        <v>233</v>
      </c>
      <c r="B51" s="68" t="s">
        <v>196</v>
      </c>
      <c r="C51" s="64"/>
      <c r="D51" s="64"/>
      <c r="E51" s="64"/>
      <c r="F51" s="64"/>
      <c r="G51" s="79"/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/>
      <c r="H52" s="79">
        <f t="shared" si="1"/>
        <v>0</v>
      </c>
      <c r="I52" s="172" t="e">
        <f t="shared" si="2"/>
        <v>#DIV/0!</v>
      </c>
    </row>
    <row r="53" spans="1:9" s="67" customFormat="1" ht="13.5" customHeight="1" hidden="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/>
      <c r="H53" s="79">
        <f t="shared" si="1"/>
        <v>0</v>
      </c>
      <c r="I53" s="172" t="e">
        <f t="shared" si="2"/>
        <v>#DIV/0!</v>
      </c>
    </row>
    <row r="54" spans="1:9" ht="36" customHeight="1" hidden="1">
      <c r="A54" s="179" t="s">
        <v>235</v>
      </c>
      <c r="B54" s="68" t="s">
        <v>77</v>
      </c>
      <c r="C54" s="64"/>
      <c r="D54" s="64"/>
      <c r="E54" s="64"/>
      <c r="F54" s="64"/>
      <c r="G54" s="79"/>
      <c r="H54" s="79">
        <f t="shared" si="1"/>
        <v>0</v>
      </c>
      <c r="I54" s="172" t="e">
        <f t="shared" si="2"/>
        <v>#DIV/0!</v>
      </c>
    </row>
    <row r="55" spans="1:9" s="67" customFormat="1" ht="21">
      <c r="A55" s="171" t="s">
        <v>236</v>
      </c>
      <c r="B55" s="66" t="s">
        <v>51</v>
      </c>
      <c r="C55" s="64">
        <f>C56+C57+C58+C59+C60+C61+C62+C63+C64+C65</f>
        <v>0</v>
      </c>
      <c r="D55" s="64">
        <f>D56+D57+D58+D59+D60+D61+D62+D63+D64+D65</f>
        <v>0</v>
      </c>
      <c r="E55" s="64"/>
      <c r="F55" s="64">
        <f>F56+F57+F58+F59+F60+F61+F62+F63+F64+F65</f>
        <v>0</v>
      </c>
      <c r="G55" s="79"/>
      <c r="H55" s="79">
        <f t="shared" si="1"/>
        <v>0</v>
      </c>
      <c r="I55" s="172"/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/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/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/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/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/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/>
      <c r="H64" s="79">
        <f t="shared" si="1"/>
        <v>0</v>
      </c>
      <c r="I64" s="172" t="e">
        <f t="shared" si="2"/>
        <v>#DIV/0!</v>
      </c>
    </row>
    <row r="65" spans="1:9" ht="43.5" customHeight="1">
      <c r="A65" s="179" t="s">
        <v>182</v>
      </c>
      <c r="B65" s="74" t="s">
        <v>181</v>
      </c>
      <c r="C65" s="64"/>
      <c r="D65" s="64"/>
      <c r="E65" s="64"/>
      <c r="F65" s="64"/>
      <c r="G65" s="79"/>
      <c r="H65" s="79"/>
      <c r="I65" s="172"/>
    </row>
    <row r="66" spans="1:9" s="67" customFormat="1" ht="15.75">
      <c r="A66" s="18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>
        <f>F67+F68</f>
        <v>0</v>
      </c>
      <c r="G66" s="79"/>
      <c r="H66" s="79">
        <f t="shared" si="1"/>
        <v>0</v>
      </c>
      <c r="I66" s="172"/>
    </row>
    <row r="67" spans="1:9" ht="23.25" hidden="1">
      <c r="A67" s="179" t="s">
        <v>108</v>
      </c>
      <c r="B67" s="68" t="s">
        <v>78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172" t="e">
        <f t="shared" si="2"/>
        <v>#DIV/0!</v>
      </c>
    </row>
    <row r="68" spans="1:9" ht="22.5" hidden="1">
      <c r="A68" s="173" t="s">
        <v>245</v>
      </c>
      <c r="B68" s="68" t="s">
        <v>82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172" t="e">
        <f t="shared" si="2"/>
        <v>#DIV/0!</v>
      </c>
    </row>
    <row r="69" spans="1:9" s="101" customFormat="1" ht="15.75">
      <c r="A69" s="183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101" customFormat="1" ht="14.25" customHeight="1">
      <c r="A70" s="183" t="s">
        <v>115</v>
      </c>
      <c r="B70" s="99" t="s">
        <v>131</v>
      </c>
      <c r="C70" s="103">
        <f>C71+C74+C78+C81+C85+C87+C88</f>
        <v>0</v>
      </c>
      <c r="D70" s="103">
        <f>D71+D74+D78+D81+D85+D87+D88</f>
        <v>0</v>
      </c>
      <c r="E70" s="103"/>
      <c r="F70" s="103">
        <f>F71+F74+F78+F81+F85+F87+F88</f>
        <v>0</v>
      </c>
      <c r="G70" s="98" t="e">
        <f t="shared" si="0"/>
        <v>#DIV/0!</v>
      </c>
      <c r="H70" s="98">
        <f t="shared" si="1"/>
        <v>0</v>
      </c>
      <c r="I70" s="184" t="e">
        <f t="shared" si="2"/>
        <v>#DIV/0!</v>
      </c>
    </row>
    <row r="71" spans="1:9" s="67" customFormat="1" ht="22.5">
      <c r="A71" s="18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>
      <c r="A72" s="179" t="s">
        <v>247</v>
      </c>
      <c r="B72" s="68" t="s">
        <v>116</v>
      </c>
      <c r="C72" s="64"/>
      <c r="D72" s="64"/>
      <c r="E72" s="64"/>
      <c r="F72" s="64"/>
      <c r="G72" s="79" t="e">
        <f t="shared" si="0"/>
        <v>#DIV/0!</v>
      </c>
      <c r="H72" s="79">
        <f t="shared" si="1"/>
        <v>0</v>
      </c>
      <c r="I72" s="172" t="e">
        <f t="shared" si="2"/>
        <v>#DIV/0!</v>
      </c>
    </row>
    <row r="73" spans="1:9" ht="23.25" hidden="1">
      <c r="A73" s="179" t="s">
        <v>249</v>
      </c>
      <c r="B73" s="68" t="s">
        <v>117</v>
      </c>
      <c r="C73" s="64"/>
      <c r="D73" s="64"/>
      <c r="E73" s="64"/>
      <c r="F73" s="64"/>
      <c r="G73" s="79" t="e">
        <f aca="true" t="shared" si="3" ref="G73:G89">F73/D73*100</f>
        <v>#DIV/0!</v>
      </c>
      <c r="H73" s="79">
        <f aca="true" t="shared" si="4" ref="H73:H89">F73-D73</f>
        <v>0</v>
      </c>
      <c r="I73" s="172" t="e">
        <f aca="true" t="shared" si="5" ref="I73:I89">F73/C73*100</f>
        <v>#DIV/0!</v>
      </c>
    </row>
    <row r="74" spans="1:9" s="67" customFormat="1" ht="31.5">
      <c r="A74" s="171" t="s">
        <v>250</v>
      </c>
      <c r="B74" s="66" t="s">
        <v>133</v>
      </c>
      <c r="C74" s="64">
        <f>C77+C75+C76</f>
        <v>0</v>
      </c>
      <c r="D74" s="64">
        <f>D77+D75+D76</f>
        <v>0</v>
      </c>
      <c r="E74" s="64"/>
      <c r="F74" s="64">
        <f>F77+F75+F76</f>
        <v>0</v>
      </c>
      <c r="G74" s="79" t="e">
        <f t="shared" si="3"/>
        <v>#DIV/0!</v>
      </c>
      <c r="H74" s="79">
        <f t="shared" si="4"/>
        <v>0</v>
      </c>
      <c r="I74" s="172"/>
    </row>
    <row r="75" spans="1:9" s="67" customFormat="1" ht="40.5" customHeight="1">
      <c r="A75" s="173" t="s">
        <v>386</v>
      </c>
      <c r="B75" s="68" t="s">
        <v>385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172"/>
    </row>
    <row r="76" spans="1:9" s="67" customFormat="1" ht="40.5" customHeight="1">
      <c r="A76" s="173" t="s">
        <v>401</v>
      </c>
      <c r="B76" s="68" t="s">
        <v>400</v>
      </c>
      <c r="C76" s="64"/>
      <c r="D76" s="64"/>
      <c r="E76" s="64"/>
      <c r="F76" s="64"/>
      <c r="G76" s="79" t="e">
        <f>F76/D76*100</f>
        <v>#DIV/0!</v>
      </c>
      <c r="H76" s="79">
        <f>F76-D76</f>
        <v>0</v>
      </c>
      <c r="I76" s="172"/>
    </row>
    <row r="77" spans="1:9" ht="15.75" hidden="1">
      <c r="A77" s="179" t="s">
        <v>252</v>
      </c>
      <c r="B77" s="68" t="s">
        <v>119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 t="e">
        <f t="shared" si="5"/>
        <v>#DIV/0!</v>
      </c>
    </row>
    <row r="78" spans="1:9" s="67" customFormat="1" ht="22.5">
      <c r="A78" s="180" t="s">
        <v>253</v>
      </c>
      <c r="B78" s="66" t="s">
        <v>134</v>
      </c>
      <c r="C78" s="64">
        <f>C79+C80</f>
        <v>0</v>
      </c>
      <c r="D78" s="64">
        <f>D79+D80</f>
        <v>0</v>
      </c>
      <c r="E78" s="64"/>
      <c r="F78" s="64">
        <f>F79+F80</f>
        <v>0</v>
      </c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ht="34.5" hidden="1">
      <c r="A79" s="179" t="s">
        <v>254</v>
      </c>
      <c r="B79" s="68" t="s">
        <v>122</v>
      </c>
      <c r="C79" s="64"/>
      <c r="D79" s="64"/>
      <c r="E79" s="64"/>
      <c r="F79" s="64"/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45.75">
      <c r="A80" s="179" t="s">
        <v>257</v>
      </c>
      <c r="B80" s="68" t="s">
        <v>123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s="67" customFormat="1" ht="15.75">
      <c r="A81" s="180" t="s">
        <v>138</v>
      </c>
      <c r="B81" s="66" t="s">
        <v>136</v>
      </c>
      <c r="C81" s="64">
        <f>C82+C84+C83</f>
        <v>0</v>
      </c>
      <c r="D81" s="64">
        <f>D82+D84</f>
        <v>0</v>
      </c>
      <c r="E81" s="64"/>
      <c r="F81" s="64">
        <f>F82+F84</f>
        <v>0</v>
      </c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ht="57" hidden="1">
      <c r="A82" s="179" t="s">
        <v>266</v>
      </c>
      <c r="B82" s="68" t="s">
        <v>126</v>
      </c>
      <c r="C82" s="64"/>
      <c r="D82" s="64"/>
      <c r="E82" s="64"/>
      <c r="F82" s="64"/>
      <c r="G82" s="79" t="e">
        <f t="shared" si="3"/>
        <v>#DIV/0!</v>
      </c>
      <c r="H82" s="79">
        <f t="shared" si="4"/>
        <v>0</v>
      </c>
      <c r="I82" s="172" t="e">
        <f t="shared" si="5"/>
        <v>#DIV/0!</v>
      </c>
    </row>
    <row r="83" spans="1:9" ht="79.5" hidden="1">
      <c r="A83" s="179" t="s">
        <v>158</v>
      </c>
      <c r="B83" s="65" t="s">
        <v>156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ht="23.25">
      <c r="A84" s="179" t="s">
        <v>267</v>
      </c>
      <c r="B84" s="68" t="s">
        <v>127</v>
      </c>
      <c r="C84" s="64"/>
      <c r="D84" s="64"/>
      <c r="E84" s="64"/>
      <c r="F84" s="64"/>
      <c r="G84" s="79" t="e">
        <f t="shared" si="3"/>
        <v>#DIV/0!</v>
      </c>
      <c r="H84" s="79">
        <f t="shared" si="4"/>
        <v>0</v>
      </c>
      <c r="I84" s="172" t="e">
        <f t="shared" si="5"/>
        <v>#DIV/0!</v>
      </c>
    </row>
    <row r="85" spans="1:9" s="67" customFormat="1" ht="22.5" hidden="1">
      <c r="A85" s="180" t="s">
        <v>139</v>
      </c>
      <c r="B85" s="66" t="s">
        <v>137</v>
      </c>
      <c r="C85" s="64">
        <f>C86</f>
        <v>0</v>
      </c>
      <c r="D85" s="64">
        <f>D86</f>
        <v>0</v>
      </c>
      <c r="E85" s="64"/>
      <c r="F85" s="64">
        <f>F86</f>
        <v>0</v>
      </c>
      <c r="G85" s="79" t="e">
        <f t="shared" si="3"/>
        <v>#DIV/0!</v>
      </c>
      <c r="H85" s="79">
        <f t="shared" si="4"/>
        <v>0</v>
      </c>
      <c r="I85" s="172" t="e">
        <f t="shared" si="5"/>
        <v>#DIV/0!</v>
      </c>
    </row>
    <row r="86" spans="1:9" ht="24.75" customHeight="1" hidden="1">
      <c r="A86" s="179" t="s">
        <v>271</v>
      </c>
      <c r="B86" s="68" t="s">
        <v>128</v>
      </c>
      <c r="C86" s="64"/>
      <c r="D86" s="64"/>
      <c r="E86" s="64"/>
      <c r="F86" s="64"/>
      <c r="G86" s="79" t="e">
        <f t="shared" si="3"/>
        <v>#DIV/0!</v>
      </c>
      <c r="H86" s="79">
        <f t="shared" si="4"/>
        <v>0</v>
      </c>
      <c r="I86" s="172" t="e">
        <f t="shared" si="5"/>
        <v>#DIV/0!</v>
      </c>
    </row>
    <row r="87" spans="1:9" ht="34.5" hidden="1">
      <c r="A87" s="179" t="s">
        <v>129</v>
      </c>
      <c r="B87" s="70" t="s">
        <v>143</v>
      </c>
      <c r="C87" s="64"/>
      <c r="D87" s="64"/>
      <c r="E87" s="64"/>
      <c r="F87" s="64"/>
      <c r="G87" s="79" t="e">
        <f t="shared" si="3"/>
        <v>#DIV/0!</v>
      </c>
      <c r="H87" s="79">
        <f t="shared" si="4"/>
        <v>0</v>
      </c>
      <c r="I87" s="172" t="e">
        <f t="shared" si="5"/>
        <v>#DIV/0!</v>
      </c>
    </row>
    <row r="88" spans="1:9" s="67" customFormat="1" ht="75.75" customHeight="1" hidden="1">
      <c r="A88" s="202" t="s">
        <v>348</v>
      </c>
      <c r="B88" s="71" t="s">
        <v>347</v>
      </c>
      <c r="C88" s="64"/>
      <c r="D88" s="64"/>
      <c r="E88" s="64"/>
      <c r="F88" s="64"/>
      <c r="G88" s="79" t="e">
        <f t="shared" si="3"/>
        <v>#DIV/0!</v>
      </c>
      <c r="H88" s="79">
        <f t="shared" si="4"/>
        <v>0</v>
      </c>
      <c r="I88" s="172" t="e">
        <f t="shared" si="5"/>
        <v>#DIV/0!</v>
      </c>
    </row>
    <row r="89" spans="1:9" s="101" customFormat="1" ht="16.5" thickBot="1">
      <c r="A89" s="187" t="s">
        <v>130</v>
      </c>
      <c r="B89" s="188"/>
      <c r="C89" s="189">
        <f>C69+C70</f>
        <v>0</v>
      </c>
      <c r="D89" s="189">
        <f>D69+D70</f>
        <v>0</v>
      </c>
      <c r="E89" s="189"/>
      <c r="F89" s="189">
        <f>F69+F70</f>
        <v>0</v>
      </c>
      <c r="G89" s="190" t="e">
        <f t="shared" si="3"/>
        <v>#DIV/0!</v>
      </c>
      <c r="H89" s="190">
        <f t="shared" si="4"/>
        <v>0</v>
      </c>
      <c r="I89" s="191" t="e">
        <f t="shared" si="5"/>
        <v>#DIV/0!</v>
      </c>
    </row>
    <row r="90" spans="3:6" ht="15">
      <c r="C90" s="165">
        <v>3389.2</v>
      </c>
      <c r="D90" s="200">
        <v>7780.85</v>
      </c>
      <c r="E90" s="200"/>
      <c r="F90" s="164">
        <v>7579.94</v>
      </c>
    </row>
    <row r="91" spans="3:6" ht="15">
      <c r="C91" s="198"/>
      <c r="D91" s="199">
        <f>D89-D90</f>
        <v>-7780.85</v>
      </c>
      <c r="E91" s="199"/>
      <c r="F91" s="198"/>
    </row>
    <row r="92" spans="1:5" ht="37.5">
      <c r="A92" s="111" t="s">
        <v>302</v>
      </c>
      <c r="B92" s="108"/>
      <c r="C92" s="385" t="s">
        <v>300</v>
      </c>
      <c r="D92" s="385"/>
      <c r="E92" s="231"/>
    </row>
    <row r="93" spans="1:5" ht="18.75">
      <c r="A93" s="111"/>
      <c r="B93" s="107"/>
      <c r="C93" s="107"/>
      <c r="D93" s="107"/>
      <c r="E93" s="107"/>
    </row>
    <row r="94" spans="1:5" ht="18.75">
      <c r="A94" s="111" t="s">
        <v>298</v>
      </c>
      <c r="B94" s="108"/>
      <c r="C94" s="385" t="s">
        <v>301</v>
      </c>
      <c r="D94" s="385"/>
      <c r="E94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2:D92"/>
    <mergeCell ref="C94:D94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1">
      <pane ySplit="5" topLeftCell="A68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10.140625" style="69" customWidth="1"/>
    <col min="10" max="10" width="9.57421875" style="69" bestFit="1" customWidth="1"/>
    <col min="11" max="16384" width="9.140625" style="69" customWidth="1"/>
  </cols>
  <sheetData>
    <row r="1" spans="1:9" s="106" customFormat="1" ht="0.75" customHeight="1">
      <c r="A1" s="386" t="s">
        <v>397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38.25" customHeight="1" thickBot="1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0" t="s">
        <v>24</v>
      </c>
      <c r="B3" s="392" t="s">
        <v>25</v>
      </c>
      <c r="C3" s="394" t="s">
        <v>390</v>
      </c>
      <c r="D3" s="394">
        <v>2014</v>
      </c>
      <c r="E3" s="394"/>
      <c r="F3" s="394"/>
      <c r="G3" s="394"/>
      <c r="H3" s="394"/>
      <c r="I3" s="388" t="s">
        <v>114</v>
      </c>
      <c r="J3" s="94"/>
    </row>
    <row r="4" spans="1:10" s="95" customFormat="1" ht="38.25">
      <c r="A4" s="391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89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1.75">
      <c r="A6" s="169" t="s">
        <v>204</v>
      </c>
      <c r="B6" s="66" t="s">
        <v>26</v>
      </c>
      <c r="C6" s="110"/>
      <c r="D6" s="110"/>
      <c r="E6" s="110"/>
      <c r="F6" s="110"/>
      <c r="G6" s="110"/>
      <c r="H6" s="110"/>
      <c r="I6" s="201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72" customHeight="1">
      <c r="A9" s="173" t="s">
        <v>197</v>
      </c>
      <c r="B9" s="68" t="s">
        <v>28</v>
      </c>
      <c r="C9" s="64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 t="e">
        <f t="shared" si="0"/>
        <v>#DIV/0!</v>
      </c>
      <c r="H10" s="79">
        <f t="shared" si="1"/>
        <v>0</v>
      </c>
      <c r="I10" s="172" t="e">
        <f t="shared" si="2"/>
        <v>#DIV/0!</v>
      </c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172" t="e">
        <f t="shared" si="2"/>
        <v>#DIV/0!</v>
      </c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172" t="e">
        <f t="shared" si="2"/>
        <v>#DIV/0!</v>
      </c>
    </row>
    <row r="13" spans="1:9" ht="36.75" customHeight="1" hidden="1">
      <c r="A13" s="173" t="s">
        <v>201</v>
      </c>
      <c r="B13" s="68" t="s">
        <v>31</v>
      </c>
      <c r="C13" s="64"/>
      <c r="D13" s="64"/>
      <c r="E13" s="64"/>
      <c r="F13" s="64"/>
      <c r="G13" s="79" t="e">
        <f t="shared" si="0"/>
        <v>#DIV/0!</v>
      </c>
      <c r="H13" s="79">
        <f t="shared" si="1"/>
        <v>0</v>
      </c>
      <c r="I13" s="172" t="e">
        <f t="shared" si="2"/>
        <v>#DIV/0!</v>
      </c>
    </row>
    <row r="14" spans="1:9" ht="90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15.75" hidden="1">
      <c r="A16" s="173" t="s">
        <v>407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ht="63">
      <c r="A19" s="176" t="s">
        <v>337</v>
      </c>
      <c r="B19" s="71" t="s">
        <v>336</v>
      </c>
      <c r="C19" s="64"/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.75">
      <c r="A26" s="177" t="s">
        <v>85</v>
      </c>
      <c r="B26" s="68" t="s">
        <v>35</v>
      </c>
      <c r="C26" s="64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64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64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64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 hidden="1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172" t="e">
        <f t="shared" si="2"/>
        <v>#DIV/0!</v>
      </c>
    </row>
    <row r="38" spans="1:9" ht="34.5" hidden="1">
      <c r="A38" s="17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26.25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" customHeight="1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21.75" customHeight="1">
      <c r="A42" s="17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71.25" customHeight="1">
      <c r="A43" s="175" t="s">
        <v>228</v>
      </c>
      <c r="B43" s="68" t="s">
        <v>160</v>
      </c>
      <c r="C43" s="64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7.25" customHeight="1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 hidden="1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 hidden="1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172" t="e">
        <f t="shared" si="2"/>
        <v>#DIV/0!</v>
      </c>
    </row>
    <row r="51" spans="1:9" ht="45.75" hidden="1">
      <c r="A51" s="179" t="s">
        <v>233</v>
      </c>
      <c r="B51" s="68" t="s">
        <v>50</v>
      </c>
      <c r="C51" s="64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>
      <c r="A54" s="179" t="s">
        <v>235</v>
      </c>
      <c r="B54" s="68" t="s">
        <v>77</v>
      </c>
      <c r="C54" s="64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 customHeight="1" hidden="1">
      <c r="A55" s="171" t="s">
        <v>236</v>
      </c>
      <c r="B55" s="66" t="s">
        <v>51</v>
      </c>
      <c r="C55" s="64">
        <f>C56+C57+C58+C59+C60+C61+C62+C63+C64</f>
        <v>0</v>
      </c>
      <c r="D55" s="64">
        <f>D56+D57+D58+D59+D60+D61+D62+D63+D64</f>
        <v>0</v>
      </c>
      <c r="E55" s="64"/>
      <c r="F55" s="64">
        <f>F56+F57+F58+F59+F60+F61+F62+F63+F64</f>
        <v>0</v>
      </c>
      <c r="G55" s="79" t="e">
        <f t="shared" si="0"/>
        <v>#DIV/0!</v>
      </c>
      <c r="H55" s="79">
        <f t="shared" si="1"/>
        <v>0</v>
      </c>
      <c r="I55" s="172" t="e">
        <f t="shared" si="2"/>
        <v>#DIV/0!</v>
      </c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 t="e">
        <f t="shared" si="0"/>
        <v>#DIV/0!</v>
      </c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 t="e">
        <f t="shared" si="0"/>
        <v>#DIV/0!</v>
      </c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 t="e">
        <f t="shared" si="0"/>
        <v>#DIV/0!</v>
      </c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 t="e">
        <f t="shared" si="0"/>
        <v>#DIV/0!</v>
      </c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 t="e">
        <f t="shared" si="0"/>
        <v>#DIV/0!</v>
      </c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 t="e">
        <f t="shared" si="0"/>
        <v>#DIV/0!</v>
      </c>
      <c r="H64" s="79">
        <f t="shared" si="1"/>
        <v>0</v>
      </c>
      <c r="I64" s="172" t="e">
        <f t="shared" si="2"/>
        <v>#DIV/0!</v>
      </c>
    </row>
    <row r="65" spans="1:9" s="67" customFormat="1" ht="15" customHeight="1">
      <c r="A65" s="180" t="s">
        <v>113</v>
      </c>
      <c r="B65" s="66" t="s">
        <v>62</v>
      </c>
      <c r="C65" s="64">
        <f>C66+C67</f>
        <v>0</v>
      </c>
      <c r="D65" s="64">
        <f>D66+D67</f>
        <v>0</v>
      </c>
      <c r="E65" s="64"/>
      <c r="F65" s="64">
        <f>F66+F67</f>
        <v>0</v>
      </c>
      <c r="G65" s="79"/>
      <c r="H65" s="79">
        <f t="shared" si="1"/>
        <v>0</v>
      </c>
      <c r="I65" s="172"/>
    </row>
    <row r="66" spans="1:9" ht="23.25" hidden="1">
      <c r="A66" s="179" t="s">
        <v>108</v>
      </c>
      <c r="B66" s="68" t="s">
        <v>78</v>
      </c>
      <c r="C66" s="64"/>
      <c r="D66" s="64"/>
      <c r="E66" s="64"/>
      <c r="F66" s="64"/>
      <c r="G66" s="79" t="e">
        <f t="shared" si="0"/>
        <v>#DIV/0!</v>
      </c>
      <c r="H66" s="79">
        <f t="shared" si="1"/>
        <v>0</v>
      </c>
      <c r="I66" s="172" t="e">
        <f t="shared" si="2"/>
        <v>#DIV/0!</v>
      </c>
    </row>
    <row r="67" spans="1:9" ht="22.5" hidden="1">
      <c r="A67" s="173" t="s">
        <v>245</v>
      </c>
      <c r="B67" s="68" t="s">
        <v>82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172" t="e">
        <f t="shared" si="2"/>
        <v>#DIV/0!</v>
      </c>
    </row>
    <row r="68" spans="1:9" s="101" customFormat="1" ht="15.75">
      <c r="A68" s="183" t="s">
        <v>65</v>
      </c>
      <c r="B68" s="99"/>
      <c r="C68" s="100">
        <f>C8+C24+C27+C33+C37+C40+C46+C50+C55+C65+C48+C53+C15</f>
        <v>0</v>
      </c>
      <c r="D68" s="100">
        <f>D8+D24+D27+D33+D37+D40+D46+D50+D55+D65+D48+D53+D15</f>
        <v>0</v>
      </c>
      <c r="E68" s="100"/>
      <c r="F68" s="100">
        <f>F8+F24+F27+F33+F37+F40+F46+F50+F55+F65+F48+F53+F15</f>
        <v>0</v>
      </c>
      <c r="G68" s="98" t="e">
        <f t="shared" si="0"/>
        <v>#DIV/0!</v>
      </c>
      <c r="H68" s="98">
        <f t="shared" si="1"/>
        <v>0</v>
      </c>
      <c r="I68" s="184" t="e">
        <f t="shared" si="2"/>
        <v>#DIV/0!</v>
      </c>
    </row>
    <row r="69" spans="1:9" s="101" customFormat="1" ht="15.75">
      <c r="A69" s="183" t="s">
        <v>115</v>
      </c>
      <c r="B69" s="99" t="s">
        <v>131</v>
      </c>
      <c r="C69" s="103">
        <f>C70+C73+C76+C79+C82+C84</f>
        <v>0</v>
      </c>
      <c r="D69" s="103">
        <f>D70+D73+D76+D79+D82+D84</f>
        <v>0</v>
      </c>
      <c r="E69" s="103"/>
      <c r="F69" s="103">
        <f>F70+F73+F76+F79+F82+F84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67" customFormat="1" ht="22.5">
      <c r="A70" s="180" t="s">
        <v>273</v>
      </c>
      <c r="B70" s="66" t="s">
        <v>132</v>
      </c>
      <c r="C70" s="64">
        <f>C71+C72</f>
        <v>0</v>
      </c>
      <c r="D70" s="64">
        <f>D71+D72</f>
        <v>0</v>
      </c>
      <c r="E70" s="64"/>
      <c r="F70" s="64">
        <f>F71+F72</f>
        <v>0</v>
      </c>
      <c r="G70" s="79" t="e">
        <f t="shared" si="0"/>
        <v>#DIV/0!</v>
      </c>
      <c r="H70" s="79">
        <f t="shared" si="1"/>
        <v>0</v>
      </c>
      <c r="I70" s="172" t="e">
        <f t="shared" si="2"/>
        <v>#DIV/0!</v>
      </c>
    </row>
    <row r="71" spans="1:9" ht="23.25">
      <c r="A71" s="179" t="s">
        <v>247</v>
      </c>
      <c r="B71" s="68" t="s">
        <v>116</v>
      </c>
      <c r="C71" s="64"/>
      <c r="D71" s="64"/>
      <c r="E71" s="64"/>
      <c r="F71" s="64"/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 hidden="1">
      <c r="A72" s="179" t="s">
        <v>249</v>
      </c>
      <c r="B72" s="68" t="s">
        <v>117</v>
      </c>
      <c r="C72" s="64"/>
      <c r="D72" s="64"/>
      <c r="E72" s="64"/>
      <c r="F72" s="64"/>
      <c r="G72" s="79" t="e">
        <f aca="true" t="shared" si="3" ref="G72:G85">F72/D72*100</f>
        <v>#DIV/0!</v>
      </c>
      <c r="H72" s="79">
        <f aca="true" t="shared" si="4" ref="H72:H85">F72-D72</f>
        <v>0</v>
      </c>
      <c r="I72" s="172" t="e">
        <f aca="true" t="shared" si="5" ref="I72:I85">F72/C72*100</f>
        <v>#DIV/0!</v>
      </c>
    </row>
    <row r="73" spans="1:9" s="67" customFormat="1" ht="31.5">
      <c r="A73" s="171" t="s">
        <v>250</v>
      </c>
      <c r="B73" s="66" t="s">
        <v>133</v>
      </c>
      <c r="C73" s="64">
        <f>C75+C74</f>
        <v>0</v>
      </c>
      <c r="D73" s="64">
        <f>D75+D74</f>
        <v>0</v>
      </c>
      <c r="E73" s="64"/>
      <c r="F73" s="64">
        <f>F75+F74</f>
        <v>0</v>
      </c>
      <c r="G73" s="79" t="e">
        <f t="shared" si="3"/>
        <v>#DIV/0!</v>
      </c>
      <c r="H73" s="79">
        <f t="shared" si="4"/>
        <v>0</v>
      </c>
      <c r="I73" s="172"/>
    </row>
    <row r="74" spans="1:9" s="67" customFormat="1" ht="45">
      <c r="A74" s="173" t="s">
        <v>386</v>
      </c>
      <c r="B74" s="68" t="s">
        <v>385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172"/>
    </row>
    <row r="75" spans="1:9" ht="15.75" hidden="1">
      <c r="A75" s="179" t="s">
        <v>252</v>
      </c>
      <c r="B75" s="68" t="s">
        <v>119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172" t="e">
        <f t="shared" si="5"/>
        <v>#DIV/0!</v>
      </c>
    </row>
    <row r="76" spans="1:9" s="67" customFormat="1" ht="22.5">
      <c r="A76" s="180" t="s">
        <v>253</v>
      </c>
      <c r="B76" s="66" t="s">
        <v>134</v>
      </c>
      <c r="C76" s="64">
        <f>C77+C78</f>
        <v>0</v>
      </c>
      <c r="D76" s="64">
        <f>D77+D78</f>
        <v>0</v>
      </c>
      <c r="E76" s="64"/>
      <c r="F76" s="64">
        <f>F77+F78</f>
        <v>0</v>
      </c>
      <c r="G76" s="79" t="e">
        <f t="shared" si="3"/>
        <v>#DIV/0!</v>
      </c>
      <c r="H76" s="79">
        <f t="shared" si="4"/>
        <v>0</v>
      </c>
      <c r="I76" s="172" t="e">
        <f t="shared" si="5"/>
        <v>#DIV/0!</v>
      </c>
    </row>
    <row r="77" spans="1:9" ht="34.5">
      <c r="A77" s="179" t="s">
        <v>254</v>
      </c>
      <c r="B77" s="68" t="s">
        <v>122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 t="e">
        <f t="shared" si="5"/>
        <v>#DIV/0!</v>
      </c>
    </row>
    <row r="78" spans="1:9" ht="37.5" customHeight="1">
      <c r="A78" s="179" t="s">
        <v>257</v>
      </c>
      <c r="B78" s="68" t="s">
        <v>123</v>
      </c>
      <c r="C78" s="64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s="67" customFormat="1" ht="15.75">
      <c r="A79" s="180" t="s">
        <v>138</v>
      </c>
      <c r="B79" s="66" t="s">
        <v>136</v>
      </c>
      <c r="C79" s="64">
        <f>C80+C81</f>
        <v>0</v>
      </c>
      <c r="D79" s="64">
        <f>D80+D81</f>
        <v>0</v>
      </c>
      <c r="E79" s="64"/>
      <c r="F79" s="64">
        <f>F80+F81</f>
        <v>0</v>
      </c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57" hidden="1">
      <c r="A80" s="179" t="s">
        <v>266</v>
      </c>
      <c r="B80" s="68" t="s">
        <v>126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ht="23.25">
      <c r="A81" s="179" t="s">
        <v>267</v>
      </c>
      <c r="B81" s="68" t="s">
        <v>127</v>
      </c>
      <c r="C81" s="64"/>
      <c r="D81" s="64"/>
      <c r="E81" s="64"/>
      <c r="F81" s="64"/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s="67" customFormat="1" ht="22.5">
      <c r="A82" s="180" t="s">
        <v>139</v>
      </c>
      <c r="B82" s="66" t="s">
        <v>137</v>
      </c>
      <c r="C82" s="64">
        <f>C83</f>
        <v>0</v>
      </c>
      <c r="D82" s="64">
        <f>D83</f>
        <v>0</v>
      </c>
      <c r="E82" s="64"/>
      <c r="F82" s="64">
        <f>F83</f>
        <v>0</v>
      </c>
      <c r="G82" s="79" t="e">
        <f t="shared" si="3"/>
        <v>#DIV/0!</v>
      </c>
      <c r="H82" s="79">
        <f t="shared" si="4"/>
        <v>0</v>
      </c>
      <c r="I82" s="172"/>
    </row>
    <row r="83" spans="1:9" ht="24" customHeight="1">
      <c r="A83" s="179" t="s">
        <v>271</v>
      </c>
      <c r="B83" s="68" t="s">
        <v>128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/>
    </row>
    <row r="84" spans="1:9" ht="34.5">
      <c r="A84" s="179" t="s">
        <v>129</v>
      </c>
      <c r="B84" s="70" t="s">
        <v>143</v>
      </c>
      <c r="C84" s="64"/>
      <c r="D84" s="64"/>
      <c r="E84" s="64"/>
      <c r="F84" s="64"/>
      <c r="G84" s="79"/>
      <c r="H84" s="79">
        <f t="shared" si="4"/>
        <v>0</v>
      </c>
      <c r="I84" s="172" t="e">
        <f t="shared" si="5"/>
        <v>#DIV/0!</v>
      </c>
    </row>
    <row r="85" spans="1:9" s="101" customFormat="1" ht="16.5" thickBot="1">
      <c r="A85" s="187" t="s">
        <v>130</v>
      </c>
      <c r="B85" s="188"/>
      <c r="C85" s="189">
        <f>C68+C69</f>
        <v>0</v>
      </c>
      <c r="D85" s="189">
        <f>D68+D69</f>
        <v>0</v>
      </c>
      <c r="E85" s="189"/>
      <c r="F85" s="189">
        <f>F68+F69</f>
        <v>0</v>
      </c>
      <c r="G85" s="190" t="e">
        <f t="shared" si="3"/>
        <v>#DIV/0!</v>
      </c>
      <c r="H85" s="190">
        <f t="shared" si="4"/>
        <v>0</v>
      </c>
      <c r="I85" s="191" t="e">
        <f t="shared" si="5"/>
        <v>#DIV/0!</v>
      </c>
    </row>
    <row r="86" spans="3:6" ht="15">
      <c r="C86" s="199">
        <v>3016.6</v>
      </c>
      <c r="D86" s="204">
        <v>5367.441</v>
      </c>
      <c r="E86" s="204"/>
      <c r="F86" s="165">
        <v>4925.965</v>
      </c>
    </row>
    <row r="87" spans="3:6" ht="15">
      <c r="C87" s="198"/>
      <c r="D87" s="199">
        <f>D85-D86</f>
        <v>-5367.441</v>
      </c>
      <c r="E87" s="199"/>
      <c r="F87" s="198"/>
    </row>
    <row r="88" spans="1:5" ht="37.5">
      <c r="A88" s="111" t="s">
        <v>302</v>
      </c>
      <c r="B88" s="108"/>
      <c r="C88" s="385" t="s">
        <v>303</v>
      </c>
      <c r="D88" s="385"/>
      <c r="E88" s="231"/>
    </row>
    <row r="89" spans="1:5" ht="18.75">
      <c r="A89" s="111"/>
      <c r="B89" s="107"/>
      <c r="C89" s="107"/>
      <c r="D89" s="107"/>
      <c r="E89" s="107"/>
    </row>
    <row r="90" spans="1:5" ht="18.75">
      <c r="A90" s="111" t="s">
        <v>298</v>
      </c>
      <c r="B90" s="108"/>
      <c r="C90" s="385" t="s">
        <v>304</v>
      </c>
      <c r="D90" s="385"/>
      <c r="E90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88:D88"/>
    <mergeCell ref="C90:D90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SheetLayoutView="100" zoomScalePageLayoutView="0" workbookViewId="0" topLeftCell="A1">
      <pane ySplit="4" topLeftCell="A65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710937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 hidden="1">
      <c r="A1" s="386" t="s">
        <v>396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28.5" customHeight="1" thickBot="1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0" t="s">
        <v>24</v>
      </c>
      <c r="B3" s="392" t="s">
        <v>25</v>
      </c>
      <c r="C3" s="394" t="s">
        <v>390</v>
      </c>
      <c r="D3" s="394">
        <v>2014</v>
      </c>
      <c r="E3" s="394"/>
      <c r="F3" s="394"/>
      <c r="G3" s="394"/>
      <c r="H3" s="394"/>
      <c r="I3" s="388" t="s">
        <v>114</v>
      </c>
      <c r="J3" s="94"/>
    </row>
    <row r="4" spans="1:10" s="95" customFormat="1" ht="38.25">
      <c r="A4" s="391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89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2.5">
      <c r="A6" s="169" t="s">
        <v>204</v>
      </c>
      <c r="B6" s="66" t="s">
        <v>26</v>
      </c>
      <c r="C6" s="63"/>
      <c r="D6" s="63"/>
      <c r="E6" s="63"/>
      <c r="F6" s="63"/>
      <c r="G6" s="63"/>
      <c r="H6" s="63"/>
      <c r="I6" s="206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73.5" customHeight="1">
      <c r="A9" s="173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38"/>
      <c r="D10" s="64"/>
      <c r="E10" s="64"/>
      <c r="F10" s="64"/>
      <c r="G10" s="79"/>
      <c r="H10" s="79">
        <f t="shared" si="1"/>
        <v>0</v>
      </c>
      <c r="I10" s="172" t="e">
        <f t="shared" si="2"/>
        <v>#DIV/0!</v>
      </c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172" t="e">
        <f t="shared" si="2"/>
        <v>#DIV/0!</v>
      </c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172" t="e">
        <f t="shared" si="2"/>
        <v>#DIV/0!</v>
      </c>
    </row>
    <row r="13" spans="1:9" ht="36" customHeight="1">
      <c r="A13" s="173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172"/>
    </row>
    <row r="14" spans="1:9" ht="92.25" customHeight="1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.75">
      <c r="A26" s="17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38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37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/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/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/>
      <c r="H37" s="79">
        <f t="shared" si="1"/>
        <v>0</v>
      </c>
      <c r="I37" s="172" t="e">
        <f t="shared" si="2"/>
        <v>#DIV/0!</v>
      </c>
    </row>
    <row r="38" spans="1:9" ht="34.5">
      <c r="A38" s="179" t="s">
        <v>222</v>
      </c>
      <c r="B38" s="68" t="s">
        <v>70</v>
      </c>
      <c r="C38" s="38"/>
      <c r="D38" s="64"/>
      <c r="E38" s="64"/>
      <c r="F38" s="64"/>
      <c r="G38" s="79"/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24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21.75" customHeight="1">
      <c r="A42" s="17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72" customHeight="1">
      <c r="A43" s="175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6.5" customHeight="1" hidden="1">
      <c r="A44" s="179" t="s">
        <v>230</v>
      </c>
      <c r="B44" s="68" t="s">
        <v>72</v>
      </c>
      <c r="C44" s="38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>
      <c r="A45" s="173" t="s">
        <v>232</v>
      </c>
      <c r="B45" s="68" t="s">
        <v>73</v>
      </c>
      <c r="C45" s="38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6.25" customHeight="1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172" t="e">
        <f t="shared" si="2"/>
        <v>#DIV/0!</v>
      </c>
    </row>
    <row r="51" spans="1:9" ht="35.25" customHeight="1">
      <c r="A51" s="179" t="s">
        <v>233</v>
      </c>
      <c r="B51" s="68" t="s">
        <v>196</v>
      </c>
      <c r="C51" s="38"/>
      <c r="D51" s="64"/>
      <c r="E51" s="64"/>
      <c r="F51" s="64"/>
      <c r="G51" s="79"/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>
      <c r="A54" s="17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>
      <c r="A55" s="171" t="s">
        <v>236</v>
      </c>
      <c r="B55" s="66" t="s">
        <v>51</v>
      </c>
      <c r="C55" s="64">
        <f>C56+C57+C58+C59+C60+C61+C62+C63+C64+C65</f>
        <v>0</v>
      </c>
      <c r="D55" s="64">
        <f>D56+D57+D58+D59+D60+D61+D62+D63+D64+D65</f>
        <v>0</v>
      </c>
      <c r="E55" s="64"/>
      <c r="F55" s="64">
        <f>F56+F57+F58+F59+F60+F61+F62+F63+F64+F65</f>
        <v>0</v>
      </c>
      <c r="G55" s="79"/>
      <c r="H55" s="79">
        <f t="shared" si="1"/>
        <v>0</v>
      </c>
      <c r="I55" s="172" t="e">
        <f t="shared" si="2"/>
        <v>#DIV/0!</v>
      </c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/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/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/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/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/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/>
      <c r="H64" s="79">
        <f t="shared" si="1"/>
        <v>0</v>
      </c>
      <c r="I64" s="172" t="e">
        <f t="shared" si="2"/>
        <v>#DIV/0!</v>
      </c>
    </row>
    <row r="65" spans="1:9" ht="34.5">
      <c r="A65" s="179" t="s">
        <v>182</v>
      </c>
      <c r="B65" s="65" t="s">
        <v>181</v>
      </c>
      <c r="C65" s="38"/>
      <c r="D65" s="64"/>
      <c r="E65" s="64"/>
      <c r="F65" s="64"/>
      <c r="G65" s="79"/>
      <c r="H65" s="79">
        <f t="shared" si="1"/>
        <v>0</v>
      </c>
      <c r="I65" s="172" t="e">
        <f t="shared" si="2"/>
        <v>#DIV/0!</v>
      </c>
    </row>
    <row r="66" spans="1:9" s="67" customFormat="1" ht="15.75">
      <c r="A66" s="18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>
        <f>F67+F68</f>
        <v>0</v>
      </c>
      <c r="G66" s="79"/>
      <c r="H66" s="79">
        <f t="shared" si="1"/>
        <v>0</v>
      </c>
      <c r="I66" s="172" t="e">
        <f t="shared" si="2"/>
        <v>#DIV/0!</v>
      </c>
    </row>
    <row r="67" spans="1:9" ht="23.25" hidden="1">
      <c r="A67" s="179" t="s">
        <v>108</v>
      </c>
      <c r="B67" s="68" t="s">
        <v>78</v>
      </c>
      <c r="C67" s="64"/>
      <c r="D67" s="64"/>
      <c r="E67" s="64"/>
      <c r="F67" s="64"/>
      <c r="G67" s="79"/>
      <c r="H67" s="79">
        <f t="shared" si="1"/>
        <v>0</v>
      </c>
      <c r="I67" s="172" t="e">
        <f t="shared" si="2"/>
        <v>#DIV/0!</v>
      </c>
    </row>
    <row r="68" spans="1:9" ht="18" customHeight="1">
      <c r="A68" s="173" t="s">
        <v>245</v>
      </c>
      <c r="B68" s="68" t="s">
        <v>82</v>
      </c>
      <c r="C68" s="38"/>
      <c r="D68" s="64"/>
      <c r="E68" s="64"/>
      <c r="F68" s="64"/>
      <c r="G68" s="79"/>
      <c r="H68" s="79">
        <f t="shared" si="1"/>
        <v>0</v>
      </c>
      <c r="I68" s="172" t="e">
        <f t="shared" si="2"/>
        <v>#DIV/0!</v>
      </c>
    </row>
    <row r="69" spans="1:9" s="101" customFormat="1" ht="15.75">
      <c r="A69" s="183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101" customFormat="1" ht="15.75">
      <c r="A70" s="183" t="s">
        <v>115</v>
      </c>
      <c r="B70" s="99" t="s">
        <v>131</v>
      </c>
      <c r="C70" s="103">
        <f>C71+C74+C78+C81+C84+C86</f>
        <v>0</v>
      </c>
      <c r="D70" s="103">
        <f>D71+D74+D78+D81+D84+D86</f>
        <v>0</v>
      </c>
      <c r="E70" s="103"/>
      <c r="F70" s="103">
        <f>F71+F74+F78+F81+F84+F86</f>
        <v>0</v>
      </c>
      <c r="G70" s="98" t="e">
        <f t="shared" si="0"/>
        <v>#DIV/0!</v>
      </c>
      <c r="H70" s="98">
        <f t="shared" si="1"/>
        <v>0</v>
      </c>
      <c r="I70" s="184" t="e">
        <f t="shared" si="2"/>
        <v>#DIV/0!</v>
      </c>
    </row>
    <row r="71" spans="1:9" s="67" customFormat="1" ht="22.5">
      <c r="A71" s="18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>
      <c r="A72" s="179" t="s">
        <v>247</v>
      </c>
      <c r="B72" s="68" t="s">
        <v>116</v>
      </c>
      <c r="C72" s="38"/>
      <c r="D72" s="64"/>
      <c r="E72" s="64"/>
      <c r="F72" s="64"/>
      <c r="G72" s="79" t="e">
        <f aca="true" t="shared" si="3" ref="G72:G87">F72/D72*100</f>
        <v>#DIV/0!</v>
      </c>
      <c r="H72" s="79">
        <f aca="true" t="shared" si="4" ref="H72:H87">F72-D72</f>
        <v>0</v>
      </c>
      <c r="I72" s="172" t="e">
        <f aca="true" t="shared" si="5" ref="I72:I87">F72/C72*100</f>
        <v>#DIV/0!</v>
      </c>
    </row>
    <row r="73" spans="1:9" ht="23.25" hidden="1">
      <c r="A73" s="179" t="s">
        <v>249</v>
      </c>
      <c r="B73" s="68" t="s">
        <v>117</v>
      </c>
      <c r="C73" s="64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172" t="e">
        <f t="shared" si="5"/>
        <v>#DIV/0!</v>
      </c>
    </row>
    <row r="74" spans="1:9" s="67" customFormat="1" ht="35.25" customHeight="1">
      <c r="A74" s="171" t="s">
        <v>250</v>
      </c>
      <c r="B74" s="66" t="s">
        <v>133</v>
      </c>
      <c r="C74" s="64">
        <f>C77+C76+C75</f>
        <v>0</v>
      </c>
      <c r="D74" s="64">
        <f>D77+D76+D75</f>
        <v>0</v>
      </c>
      <c r="E74" s="64"/>
      <c r="F74" s="64">
        <f>F77+F76+F75</f>
        <v>0</v>
      </c>
      <c r="G74" s="79" t="e">
        <f t="shared" si="3"/>
        <v>#DIV/0!</v>
      </c>
      <c r="H74" s="79">
        <f t="shared" si="4"/>
        <v>0</v>
      </c>
      <c r="I74" s="172"/>
    </row>
    <row r="75" spans="1:9" s="67" customFormat="1" ht="26.25" customHeight="1">
      <c r="A75" s="173" t="s">
        <v>403</v>
      </c>
      <c r="B75" s="68" t="s">
        <v>402</v>
      </c>
      <c r="C75" s="64"/>
      <c r="D75" s="64"/>
      <c r="E75" s="64"/>
      <c r="F75" s="64"/>
      <c r="G75" s="79" t="e">
        <f>F75/D75*100</f>
        <v>#DIV/0!</v>
      </c>
      <c r="H75" s="79">
        <f>F75-D75</f>
        <v>0</v>
      </c>
      <c r="I75" s="172"/>
    </row>
    <row r="76" spans="1:9" s="67" customFormat="1" ht="35.25" customHeight="1">
      <c r="A76" s="173" t="s">
        <v>386</v>
      </c>
      <c r="B76" s="68" t="s">
        <v>385</v>
      </c>
      <c r="C76" s="64"/>
      <c r="D76" s="64"/>
      <c r="E76" s="64"/>
      <c r="F76" s="64"/>
      <c r="G76" s="79" t="e">
        <f t="shared" si="3"/>
        <v>#DIV/0!</v>
      </c>
      <c r="H76" s="79">
        <f t="shared" si="4"/>
        <v>0</v>
      </c>
      <c r="I76" s="172"/>
    </row>
    <row r="77" spans="1:9" ht="15.75">
      <c r="A77" s="179" t="s">
        <v>252</v>
      </c>
      <c r="B77" s="68" t="s">
        <v>119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/>
    </row>
    <row r="78" spans="1:9" s="67" customFormat="1" ht="25.5" customHeight="1">
      <c r="A78" s="180" t="s">
        <v>253</v>
      </c>
      <c r="B78" s="66" t="s">
        <v>134</v>
      </c>
      <c r="C78" s="64">
        <f>C79+C80</f>
        <v>0</v>
      </c>
      <c r="D78" s="64">
        <f>D79+D80</f>
        <v>0</v>
      </c>
      <c r="E78" s="64"/>
      <c r="F78" s="64">
        <f>F79+F80</f>
        <v>0</v>
      </c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ht="34.5">
      <c r="A79" s="179" t="s">
        <v>254</v>
      </c>
      <c r="B79" s="68" t="s">
        <v>122</v>
      </c>
      <c r="C79" s="38"/>
      <c r="D79" s="64"/>
      <c r="E79" s="64"/>
      <c r="F79" s="64"/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38.25" customHeight="1">
      <c r="A80" s="179" t="s">
        <v>257</v>
      </c>
      <c r="B80" s="68" t="s">
        <v>123</v>
      </c>
      <c r="C80" s="38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s="67" customFormat="1" ht="15.75">
      <c r="A81" s="180" t="s">
        <v>138</v>
      </c>
      <c r="B81" s="66" t="s">
        <v>136</v>
      </c>
      <c r="C81" s="64">
        <f>C82+C83</f>
        <v>0</v>
      </c>
      <c r="D81" s="64">
        <f>D82+D83</f>
        <v>0</v>
      </c>
      <c r="E81" s="64"/>
      <c r="F81" s="64">
        <f>F82+F83</f>
        <v>0</v>
      </c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ht="57" hidden="1">
      <c r="A82" s="179" t="s">
        <v>266</v>
      </c>
      <c r="B82" s="68" t="s">
        <v>126</v>
      </c>
      <c r="C82" s="64"/>
      <c r="D82" s="64"/>
      <c r="E82" s="64"/>
      <c r="F82" s="64"/>
      <c r="G82" s="79" t="e">
        <f t="shared" si="3"/>
        <v>#DIV/0!</v>
      </c>
      <c r="H82" s="79">
        <f t="shared" si="4"/>
        <v>0</v>
      </c>
      <c r="I82" s="172" t="e">
        <f t="shared" si="5"/>
        <v>#DIV/0!</v>
      </c>
    </row>
    <row r="83" spans="1:9" ht="23.25">
      <c r="A83" s="179" t="s">
        <v>267</v>
      </c>
      <c r="B83" s="68" t="s">
        <v>127</v>
      </c>
      <c r="C83" s="38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s="67" customFormat="1" ht="22.5">
      <c r="A84" s="18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/>
      <c r="H84" s="79">
        <f t="shared" si="4"/>
        <v>0</v>
      </c>
      <c r="I84" s="172"/>
    </row>
    <row r="85" spans="1:9" ht="24" customHeight="1" hidden="1">
      <c r="A85" s="179" t="s">
        <v>271</v>
      </c>
      <c r="B85" s="68" t="s">
        <v>128</v>
      </c>
      <c r="C85" s="64"/>
      <c r="D85" s="64"/>
      <c r="E85" s="64"/>
      <c r="F85" s="64"/>
      <c r="G85" s="79"/>
      <c r="H85" s="79">
        <f t="shared" si="4"/>
        <v>0</v>
      </c>
      <c r="I85" s="172"/>
    </row>
    <row r="86" spans="1:9" ht="34.5">
      <c r="A86" s="179" t="s">
        <v>129</v>
      </c>
      <c r="B86" s="70" t="s">
        <v>143</v>
      </c>
      <c r="C86" s="64"/>
      <c r="D86" s="64"/>
      <c r="E86" s="64"/>
      <c r="F86" s="64"/>
      <c r="G86" s="79"/>
      <c r="H86" s="79">
        <f t="shared" si="4"/>
        <v>0</v>
      </c>
      <c r="I86" s="172"/>
    </row>
    <row r="87" spans="1:9" s="101" customFormat="1" ht="16.5" thickBot="1">
      <c r="A87" s="187" t="s">
        <v>130</v>
      </c>
      <c r="B87" s="188"/>
      <c r="C87" s="189">
        <f>C69+C70</f>
        <v>0</v>
      </c>
      <c r="D87" s="189">
        <f>D69+D70</f>
        <v>0</v>
      </c>
      <c r="E87" s="189"/>
      <c r="F87" s="189">
        <f>F69+F70</f>
        <v>0</v>
      </c>
      <c r="G87" s="190" t="e">
        <f t="shared" si="3"/>
        <v>#DIV/0!</v>
      </c>
      <c r="H87" s="190">
        <f t="shared" si="4"/>
        <v>0</v>
      </c>
      <c r="I87" s="191" t="e">
        <f t="shared" si="5"/>
        <v>#DIV/0!</v>
      </c>
    </row>
    <row r="88" spans="3:6" ht="15">
      <c r="C88" s="163">
        <v>6599.9</v>
      </c>
      <c r="D88" s="205">
        <v>13646.021</v>
      </c>
      <c r="E88" s="205"/>
      <c r="F88" s="163">
        <v>14436.168</v>
      </c>
    </row>
    <row r="89" spans="3:6" ht="15">
      <c r="C89" s="163">
        <f>C87-C88</f>
        <v>-6599.9</v>
      </c>
      <c r="D89" s="163">
        <f>D87-D88</f>
        <v>-13646.021</v>
      </c>
      <c r="E89" s="163"/>
      <c r="F89" s="163">
        <f>F87-F88</f>
        <v>-14436.168</v>
      </c>
    </row>
    <row r="90" spans="1:5" ht="37.5">
      <c r="A90" s="111" t="s">
        <v>302</v>
      </c>
      <c r="B90" s="108"/>
      <c r="C90" s="385" t="s">
        <v>305</v>
      </c>
      <c r="D90" s="385"/>
      <c r="E90" s="231"/>
    </row>
    <row r="91" spans="1:5" ht="18.75">
      <c r="A91" s="111"/>
      <c r="B91" s="107"/>
      <c r="C91" s="107"/>
      <c r="D91" s="107"/>
      <c r="E91" s="107"/>
    </row>
    <row r="92" spans="1:5" ht="18.75">
      <c r="A92" s="111" t="s">
        <v>298</v>
      </c>
      <c r="B92" s="108"/>
      <c r="C92" s="385"/>
      <c r="D92" s="385"/>
      <c r="E92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0:D90"/>
    <mergeCell ref="C92:D92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SheetLayoutView="100" zoomScalePageLayoutView="0" workbookViewId="0" topLeftCell="A1">
      <pane ySplit="5" topLeftCell="A72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421875" style="69" customWidth="1"/>
    <col min="10" max="10" width="9.57421875" style="69" bestFit="1" customWidth="1"/>
    <col min="11" max="16384" width="9.140625" style="69" customWidth="1"/>
  </cols>
  <sheetData>
    <row r="1" spans="1:9" s="106" customFormat="1" ht="2.25" customHeight="1">
      <c r="A1" s="386" t="s">
        <v>395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20.25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5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95" t="s">
        <v>114</v>
      </c>
      <c r="J3" s="94"/>
    </row>
    <row r="4" spans="1:10" s="95" customFormat="1" ht="51">
      <c r="A4" s="395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5"/>
      <c r="J4" s="94"/>
    </row>
    <row r="5" spans="1:9" s="96" customFormat="1" ht="12.75">
      <c r="A5" s="92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68">
        <v>8</v>
      </c>
    </row>
    <row r="6" spans="1:9" s="67" customFormat="1" ht="22.5">
      <c r="A6" s="93" t="s">
        <v>204</v>
      </c>
      <c r="B6" s="66" t="s">
        <v>26</v>
      </c>
      <c r="C6" s="112"/>
      <c r="D6" s="112"/>
      <c r="E6" s="112"/>
      <c r="F6" s="112"/>
      <c r="G6" s="112"/>
      <c r="H6" s="112"/>
      <c r="I6" s="112"/>
    </row>
    <row r="7" spans="1:9" s="67" customFormat="1" ht="15.75">
      <c r="A7" s="85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79" t="e">
        <f>F7/C7*100</f>
        <v>#DIV/0!</v>
      </c>
    </row>
    <row r="8" spans="1:9" ht="15.75">
      <c r="A8" s="82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79" t="e">
        <f aca="true" t="shared" si="2" ref="I8:I71">F8/C8*100</f>
        <v>#DIV/0!</v>
      </c>
    </row>
    <row r="9" spans="1:9" ht="58.5" customHeight="1">
      <c r="A9" s="82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79" t="e">
        <f t="shared" si="2"/>
        <v>#DIV/0!</v>
      </c>
    </row>
    <row r="10" spans="1:9" ht="101.25" hidden="1">
      <c r="A10" s="83" t="s">
        <v>198</v>
      </c>
      <c r="B10" s="68" t="s">
        <v>83</v>
      </c>
      <c r="C10" s="64"/>
      <c r="D10" s="64"/>
      <c r="E10" s="64"/>
      <c r="F10" s="64"/>
      <c r="G10" s="79" t="e">
        <f t="shared" si="0"/>
        <v>#DIV/0!</v>
      </c>
      <c r="H10" s="79">
        <f t="shared" si="1"/>
        <v>0</v>
      </c>
      <c r="I10" s="79" t="e">
        <f t="shared" si="2"/>
        <v>#DIV/0!</v>
      </c>
    </row>
    <row r="11" spans="1:9" ht="102" hidden="1">
      <c r="A11" s="84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79" t="e">
        <f t="shared" si="2"/>
        <v>#DIV/0!</v>
      </c>
    </row>
    <row r="12" spans="1:9" ht="90.75" hidden="1">
      <c r="A12" s="84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79" t="e">
        <f t="shared" si="2"/>
        <v>#DIV/0!</v>
      </c>
    </row>
    <row r="13" spans="1:9" ht="45" hidden="1">
      <c r="A13" s="82" t="s">
        <v>201</v>
      </c>
      <c r="B13" s="68" t="s">
        <v>31</v>
      </c>
      <c r="C13" s="64"/>
      <c r="D13" s="64"/>
      <c r="E13" s="64"/>
      <c r="F13" s="64"/>
      <c r="G13" s="79" t="e">
        <f t="shared" si="0"/>
        <v>#DIV/0!</v>
      </c>
      <c r="H13" s="79">
        <f t="shared" si="1"/>
        <v>0</v>
      </c>
      <c r="I13" s="79" t="e">
        <f t="shared" si="2"/>
        <v>#DIV/0!</v>
      </c>
    </row>
    <row r="14" spans="1:9" ht="90" hidden="1">
      <c r="A14" s="83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79" t="e">
        <f t="shared" si="2"/>
        <v>#DIV/0!</v>
      </c>
    </row>
    <row r="15" spans="1:9" s="67" customFormat="1" ht="42">
      <c r="A15" s="85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79"/>
    </row>
    <row r="16" spans="1:9" ht="56.25" hidden="1">
      <c r="A16" s="82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79"/>
    </row>
    <row r="17" spans="1:9" ht="90" hidden="1">
      <c r="A17" s="83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79"/>
    </row>
    <row r="18" spans="1:9" ht="123.75" hidden="1">
      <c r="A18" s="83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79"/>
    </row>
    <row r="19" spans="1:9" ht="63">
      <c r="A19" s="8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79"/>
    </row>
    <row r="20" spans="1:9" ht="33.75">
      <c r="A20" s="83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79"/>
    </row>
    <row r="21" spans="1:9" ht="46.5" customHeight="1">
      <c r="A21" s="83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79"/>
    </row>
    <row r="22" spans="1:9" ht="51" customHeight="1">
      <c r="A22" s="83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79"/>
    </row>
    <row r="23" spans="1:9" ht="49.5" customHeight="1">
      <c r="A23" s="83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79"/>
    </row>
    <row r="24" spans="1:9" s="67" customFormat="1" ht="15.75">
      <c r="A24" s="85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/>
      <c r="H24" s="79">
        <f t="shared" si="1"/>
        <v>0</v>
      </c>
      <c r="I24" s="79" t="e">
        <f t="shared" si="2"/>
        <v>#DIV/0!</v>
      </c>
    </row>
    <row r="25" spans="1:9" ht="22.5" hidden="1">
      <c r="A25" s="82" t="s">
        <v>209</v>
      </c>
      <c r="B25" s="68" t="s">
        <v>34</v>
      </c>
      <c r="C25" s="64"/>
      <c r="D25" s="64"/>
      <c r="E25" s="64"/>
      <c r="F25" s="64"/>
      <c r="G25" s="79"/>
      <c r="H25" s="79">
        <f t="shared" si="1"/>
        <v>0</v>
      </c>
      <c r="I25" s="79" t="e">
        <f t="shared" si="2"/>
        <v>#DIV/0!</v>
      </c>
    </row>
    <row r="26" spans="1:9" ht="15.75">
      <c r="A26" s="87" t="s">
        <v>85</v>
      </c>
      <c r="B26" s="68" t="s">
        <v>35</v>
      </c>
      <c r="C26" s="38"/>
      <c r="D26" s="64"/>
      <c r="E26" s="64"/>
      <c r="F26" s="64"/>
      <c r="G26" s="79"/>
      <c r="H26" s="79">
        <f t="shared" si="1"/>
        <v>0</v>
      </c>
      <c r="I26" s="79" t="e">
        <f t="shared" si="2"/>
        <v>#DIV/0!</v>
      </c>
    </row>
    <row r="27" spans="1:9" s="67" customFormat="1" ht="15.75">
      <c r="A27" s="85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79" t="e">
        <f t="shared" si="2"/>
        <v>#DIV/0!</v>
      </c>
    </row>
    <row r="28" spans="1:9" ht="35.25" customHeight="1">
      <c r="A28" s="82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79" t="e">
        <f t="shared" si="2"/>
        <v>#DIV/0!</v>
      </c>
    </row>
    <row r="29" spans="1:9" ht="22.5" hidden="1">
      <c r="A29" s="82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79" t="e">
        <f t="shared" si="2"/>
        <v>#DIV/0!</v>
      </c>
    </row>
    <row r="30" spans="1:9" s="67" customFormat="1" ht="15.75">
      <c r="A30" s="85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79" t="e">
        <f t="shared" si="2"/>
        <v>#DIV/0!</v>
      </c>
    </row>
    <row r="31" spans="1:9" ht="68.25">
      <c r="A31" s="8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79" t="e">
        <f t="shared" si="2"/>
        <v>#DIV/0!</v>
      </c>
    </row>
    <row r="32" spans="1:9" ht="68.25" hidden="1">
      <c r="A32" s="89" t="s">
        <v>215</v>
      </c>
      <c r="B32" s="68" t="s">
        <v>69</v>
      </c>
      <c r="C32" s="64"/>
      <c r="D32" s="64"/>
      <c r="E32" s="64"/>
      <c r="F32" s="64"/>
      <c r="G32" s="79" t="e">
        <f t="shared" si="0"/>
        <v>#DIV/0!</v>
      </c>
      <c r="H32" s="79">
        <f t="shared" si="1"/>
        <v>0</v>
      </c>
      <c r="I32" s="79" t="e">
        <f t="shared" si="2"/>
        <v>#DIV/0!</v>
      </c>
    </row>
    <row r="33" spans="1:9" s="67" customFormat="1" ht="15.75">
      <c r="A33" s="85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79" t="e">
        <f t="shared" si="2"/>
        <v>#DIV/0!</v>
      </c>
    </row>
    <row r="34" spans="1:9" ht="45" hidden="1">
      <c r="A34" s="82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79" t="e">
        <f t="shared" si="2"/>
        <v>#DIV/0!</v>
      </c>
    </row>
    <row r="35" spans="1:9" ht="45">
      <c r="A35" s="82" t="s">
        <v>218</v>
      </c>
      <c r="B35" s="68" t="s">
        <v>79</v>
      </c>
      <c r="C35" s="38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79" t="e">
        <f t="shared" si="2"/>
        <v>#DIV/0!</v>
      </c>
    </row>
    <row r="36" spans="1:9" ht="68.25" hidden="1">
      <c r="A36" s="8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79" t="e">
        <f t="shared" si="2"/>
        <v>#DIV/0!</v>
      </c>
    </row>
    <row r="37" spans="1:9" s="67" customFormat="1" ht="31.5" hidden="1">
      <c r="A37" s="85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79" t="e">
        <f t="shared" si="2"/>
        <v>#DIV/0!</v>
      </c>
    </row>
    <row r="38" spans="1:9" ht="34.5" hidden="1">
      <c r="A38" s="8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79" t="e">
        <f t="shared" si="2"/>
        <v>#DIV/0!</v>
      </c>
    </row>
    <row r="39" spans="1:9" ht="15.75" hidden="1">
      <c r="A39" s="82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79" t="e">
        <f t="shared" si="2"/>
        <v>#DIV/0!</v>
      </c>
    </row>
    <row r="40" spans="1:9" s="67" customFormat="1" ht="24" customHeight="1">
      <c r="A40" s="85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79" t="e">
        <f t="shared" si="2"/>
        <v>#DIV/0!</v>
      </c>
    </row>
    <row r="41" spans="1:9" ht="33.75" hidden="1">
      <c r="A41" s="82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79" t="e">
        <f t="shared" si="2"/>
        <v>#DIV/0!</v>
      </c>
    </row>
    <row r="42" spans="1:9" s="67" customFormat="1" ht="25.5" customHeight="1">
      <c r="A42" s="8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79" t="e">
        <f t="shared" si="2"/>
        <v>#DIV/0!</v>
      </c>
    </row>
    <row r="43" spans="1:9" ht="72" customHeight="1">
      <c r="A43" s="84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79" t="e">
        <f t="shared" si="2"/>
        <v>#DIV/0!</v>
      </c>
    </row>
    <row r="44" spans="1:9" ht="76.5" customHeight="1" hidden="1">
      <c r="A44" s="8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79" t="e">
        <f t="shared" si="2"/>
        <v>#DIV/0!</v>
      </c>
    </row>
    <row r="45" spans="1:9" ht="67.5" hidden="1">
      <c r="A45" s="82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79" t="e">
        <f t="shared" si="2"/>
        <v>#DIV/0!</v>
      </c>
    </row>
    <row r="46" spans="1:9" s="67" customFormat="1" ht="22.5" hidden="1">
      <c r="A46" s="9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79" t="e">
        <f t="shared" si="2"/>
        <v>#DIV/0!</v>
      </c>
    </row>
    <row r="47" spans="1:9" ht="23.25" hidden="1">
      <c r="A47" s="8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79" t="e">
        <f t="shared" si="2"/>
        <v>#DIV/0!</v>
      </c>
    </row>
    <row r="48" spans="1:9" s="67" customFormat="1" ht="33" hidden="1">
      <c r="A48" s="9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79" t="e">
        <f t="shared" si="2"/>
        <v>#DIV/0!</v>
      </c>
    </row>
    <row r="49" spans="1:9" ht="34.5" hidden="1">
      <c r="A49" s="8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79" t="e">
        <f t="shared" si="2"/>
        <v>#DIV/0!</v>
      </c>
    </row>
    <row r="50" spans="1:9" s="67" customFormat="1" ht="22.5" hidden="1">
      <c r="A50" s="9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79" t="e">
        <f t="shared" si="2"/>
        <v>#DIV/0!</v>
      </c>
    </row>
    <row r="51" spans="1:9" ht="45.75" hidden="1">
      <c r="A51" s="89" t="s">
        <v>233</v>
      </c>
      <c r="B51" s="68" t="s">
        <v>50</v>
      </c>
      <c r="C51" s="64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79" t="e">
        <f t="shared" si="2"/>
        <v>#DIV/0!</v>
      </c>
    </row>
    <row r="52" spans="1:9" ht="68.25" hidden="1">
      <c r="A52" s="8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79" t="e">
        <f t="shared" si="2"/>
        <v>#DIV/0!</v>
      </c>
    </row>
    <row r="53" spans="1:9" s="67" customFormat="1" ht="21">
      <c r="A53" s="85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79" t="e">
        <f t="shared" si="2"/>
        <v>#DIV/0!</v>
      </c>
    </row>
    <row r="54" spans="1:9" ht="34.5">
      <c r="A54" s="8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79" t="e">
        <f t="shared" si="2"/>
        <v>#DIV/0!</v>
      </c>
    </row>
    <row r="55" spans="1:9" s="67" customFormat="1" ht="21">
      <c r="A55" s="85" t="s">
        <v>236</v>
      </c>
      <c r="B55" s="66" t="s">
        <v>51</v>
      </c>
      <c r="C55" s="64">
        <f>C56+C57+C58+C59+C60+C61+C62+C63+C64+C65</f>
        <v>0</v>
      </c>
      <c r="D55" s="64">
        <f>D56+D57+D58+D59+D60+D61+D62+D63+D64+D65</f>
        <v>0</v>
      </c>
      <c r="E55" s="64"/>
      <c r="F55" s="64">
        <f>F56+F57+F58+F59+F60+F61+F62+F63+F64+F65</f>
        <v>0</v>
      </c>
      <c r="G55" s="79"/>
      <c r="H55" s="79">
        <f t="shared" si="1"/>
        <v>0</v>
      </c>
      <c r="I55" s="79" t="e">
        <f t="shared" si="2"/>
        <v>#DIV/0!</v>
      </c>
    </row>
    <row r="56" spans="1:9" ht="124.5" hidden="1">
      <c r="A56" s="84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79" t="e">
        <f t="shared" si="2"/>
        <v>#DIV/0!</v>
      </c>
    </row>
    <row r="57" spans="1:9" ht="57" hidden="1">
      <c r="A57" s="8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79" t="e">
        <f t="shared" si="2"/>
        <v>#DIV/0!</v>
      </c>
    </row>
    <row r="58" spans="1:9" ht="68.25" hidden="1">
      <c r="A58" s="9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79" t="e">
        <f t="shared" si="2"/>
        <v>#DIV/0!</v>
      </c>
    </row>
    <row r="59" spans="1:9" ht="34.5" hidden="1">
      <c r="A59" s="91" t="s">
        <v>239</v>
      </c>
      <c r="B59" s="73" t="s">
        <v>100</v>
      </c>
      <c r="C59" s="64"/>
      <c r="D59" s="64"/>
      <c r="E59" s="64"/>
      <c r="F59" s="64"/>
      <c r="G59" s="79"/>
      <c r="H59" s="79">
        <f t="shared" si="1"/>
        <v>0</v>
      </c>
      <c r="I59" s="79" t="e">
        <f t="shared" si="2"/>
        <v>#DIV/0!</v>
      </c>
    </row>
    <row r="60" spans="1:9" ht="34.5" hidden="1">
      <c r="A60" s="89" t="s">
        <v>101</v>
      </c>
      <c r="B60" s="68" t="s">
        <v>56</v>
      </c>
      <c r="C60" s="64"/>
      <c r="D60" s="64"/>
      <c r="E60" s="64"/>
      <c r="F60" s="64"/>
      <c r="G60" s="79"/>
      <c r="H60" s="79">
        <f t="shared" si="1"/>
        <v>0</v>
      </c>
      <c r="I60" s="79" t="e">
        <f t="shared" si="2"/>
        <v>#DIV/0!</v>
      </c>
    </row>
    <row r="61" spans="1:9" ht="23.25" hidden="1">
      <c r="A61" s="89" t="s">
        <v>240</v>
      </c>
      <c r="B61" s="68" t="s">
        <v>57</v>
      </c>
      <c r="C61" s="64"/>
      <c r="D61" s="64"/>
      <c r="E61" s="64"/>
      <c r="F61" s="64"/>
      <c r="G61" s="79"/>
      <c r="H61" s="79">
        <f t="shared" si="1"/>
        <v>0</v>
      </c>
      <c r="I61" s="79" t="e">
        <f t="shared" si="2"/>
        <v>#DIV/0!</v>
      </c>
    </row>
    <row r="62" spans="1:9" ht="57" hidden="1">
      <c r="A62" s="89" t="s">
        <v>102</v>
      </c>
      <c r="B62" s="68" t="s">
        <v>58</v>
      </c>
      <c r="C62" s="64"/>
      <c r="D62" s="64"/>
      <c r="E62" s="64"/>
      <c r="F62" s="64"/>
      <c r="G62" s="79"/>
      <c r="H62" s="79">
        <f t="shared" si="1"/>
        <v>0</v>
      </c>
      <c r="I62" s="79" t="e">
        <f t="shared" si="2"/>
        <v>#DIV/0!</v>
      </c>
    </row>
    <row r="63" spans="1:9" ht="33" hidden="1">
      <c r="A63" s="90" t="s">
        <v>241</v>
      </c>
      <c r="B63" s="68" t="s">
        <v>59</v>
      </c>
      <c r="C63" s="64"/>
      <c r="D63" s="64"/>
      <c r="E63" s="64"/>
      <c r="F63" s="64"/>
      <c r="G63" s="79"/>
      <c r="H63" s="79">
        <f t="shared" si="1"/>
        <v>0</v>
      </c>
      <c r="I63" s="79" t="e">
        <f t="shared" si="2"/>
        <v>#DIV/0!</v>
      </c>
    </row>
    <row r="64" spans="1:9" ht="23.25" hidden="1">
      <c r="A64" s="89" t="s">
        <v>242</v>
      </c>
      <c r="B64" s="74" t="s">
        <v>103</v>
      </c>
      <c r="C64" s="64"/>
      <c r="D64" s="64"/>
      <c r="E64" s="64"/>
      <c r="F64" s="64"/>
      <c r="G64" s="79"/>
      <c r="H64" s="79">
        <f t="shared" si="1"/>
        <v>0</v>
      </c>
      <c r="I64" s="79" t="e">
        <f t="shared" si="2"/>
        <v>#DIV/0!</v>
      </c>
    </row>
    <row r="65" spans="1:9" ht="34.5">
      <c r="A65" s="89" t="s">
        <v>182</v>
      </c>
      <c r="B65" s="74" t="s">
        <v>181</v>
      </c>
      <c r="C65" s="38"/>
      <c r="D65" s="64"/>
      <c r="E65" s="64"/>
      <c r="F65" s="64"/>
      <c r="G65" s="79"/>
      <c r="H65" s="79">
        <f t="shared" si="1"/>
        <v>0</v>
      </c>
      <c r="I65" s="79" t="e">
        <f t="shared" si="2"/>
        <v>#DIV/0!</v>
      </c>
    </row>
    <row r="66" spans="1:9" s="67" customFormat="1" ht="15.75">
      <c r="A66" s="9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>
        <f>F67+F68</f>
        <v>0</v>
      </c>
      <c r="G66" s="79"/>
      <c r="H66" s="79">
        <f t="shared" si="1"/>
        <v>0</v>
      </c>
      <c r="I66" s="79"/>
    </row>
    <row r="67" spans="1:9" ht="23.25" hidden="1">
      <c r="A67" s="89" t="s">
        <v>108</v>
      </c>
      <c r="B67" s="68" t="s">
        <v>78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79" t="e">
        <f t="shared" si="2"/>
        <v>#DIV/0!</v>
      </c>
    </row>
    <row r="68" spans="1:9" ht="18.75" customHeight="1" hidden="1">
      <c r="A68" s="82" t="s">
        <v>245</v>
      </c>
      <c r="B68" s="68" t="s">
        <v>82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79" t="e">
        <f t="shared" si="2"/>
        <v>#DIV/0!</v>
      </c>
    </row>
    <row r="69" spans="1:9" s="101" customFormat="1" ht="16.5" customHeight="1">
      <c r="A69" s="102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98" t="e">
        <f t="shared" si="2"/>
        <v>#DIV/0!</v>
      </c>
    </row>
    <row r="70" spans="1:9" s="101" customFormat="1" ht="15.75">
      <c r="A70" s="102" t="s">
        <v>115</v>
      </c>
      <c r="B70" s="99" t="s">
        <v>131</v>
      </c>
      <c r="C70" s="103">
        <f>C71+C74+C78+C81+C84+C88+C86</f>
        <v>0</v>
      </c>
      <c r="D70" s="103">
        <f>D71+D74+D78+D81+D84+D88+D86</f>
        <v>0</v>
      </c>
      <c r="E70" s="103"/>
      <c r="F70" s="103">
        <f>F71+F74+F78+F81+F84+F88+F86</f>
        <v>0</v>
      </c>
      <c r="G70" s="98" t="e">
        <f t="shared" si="0"/>
        <v>#DIV/0!</v>
      </c>
      <c r="H70" s="98">
        <f t="shared" si="1"/>
        <v>0</v>
      </c>
      <c r="I70" s="98" t="e">
        <f t="shared" si="2"/>
        <v>#DIV/0!</v>
      </c>
    </row>
    <row r="71" spans="1:9" s="67" customFormat="1" ht="22.5">
      <c r="A71" s="9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79" t="e">
        <f t="shared" si="2"/>
        <v>#DIV/0!</v>
      </c>
    </row>
    <row r="72" spans="1:9" ht="23.25">
      <c r="A72" s="89" t="s">
        <v>247</v>
      </c>
      <c r="B72" s="68" t="s">
        <v>116</v>
      </c>
      <c r="C72" s="38"/>
      <c r="D72" s="64"/>
      <c r="E72" s="64"/>
      <c r="F72" s="64"/>
      <c r="G72" s="79" t="e">
        <f aca="true" t="shared" si="3" ref="G72:G89">F72/D72*100</f>
        <v>#DIV/0!</v>
      </c>
      <c r="H72" s="79">
        <f aca="true" t="shared" si="4" ref="H72:H89">F72-D72</f>
        <v>0</v>
      </c>
      <c r="I72" s="79" t="e">
        <f aca="true" t="shared" si="5" ref="I72:I89">F72/C72*100</f>
        <v>#DIV/0!</v>
      </c>
    </row>
    <row r="73" spans="1:9" ht="23.25" hidden="1">
      <c r="A73" s="89" t="s">
        <v>249</v>
      </c>
      <c r="B73" s="68" t="s">
        <v>117</v>
      </c>
      <c r="C73" s="64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79" t="e">
        <f t="shared" si="5"/>
        <v>#DIV/0!</v>
      </c>
    </row>
    <row r="74" spans="1:9" s="67" customFormat="1" ht="31.5">
      <c r="A74" s="85" t="s">
        <v>250</v>
      </c>
      <c r="B74" s="66" t="s">
        <v>133</v>
      </c>
      <c r="C74" s="64">
        <f>C77+C75+C76</f>
        <v>0</v>
      </c>
      <c r="D74" s="64">
        <f>D77+D75+D76</f>
        <v>0</v>
      </c>
      <c r="E74" s="64"/>
      <c r="F74" s="64">
        <f>F77+F75+F76</f>
        <v>0</v>
      </c>
      <c r="G74" s="79" t="e">
        <f t="shared" si="3"/>
        <v>#DIV/0!</v>
      </c>
      <c r="H74" s="79">
        <f t="shared" si="4"/>
        <v>0</v>
      </c>
      <c r="I74" s="79"/>
    </row>
    <row r="75" spans="1:9" s="67" customFormat="1" ht="45">
      <c r="A75" s="82" t="s">
        <v>386</v>
      </c>
      <c r="B75" s="68" t="s">
        <v>385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79"/>
    </row>
    <row r="76" spans="1:9" s="67" customFormat="1" ht="45">
      <c r="A76" s="82" t="s">
        <v>401</v>
      </c>
      <c r="B76" s="68" t="s">
        <v>400</v>
      </c>
      <c r="C76" s="64"/>
      <c r="D76" s="64"/>
      <c r="E76" s="64"/>
      <c r="F76" s="64"/>
      <c r="G76" s="79" t="e">
        <f>F76/D76*100</f>
        <v>#DIV/0!</v>
      </c>
      <c r="H76" s="79">
        <f>F76-D76</f>
        <v>0</v>
      </c>
      <c r="I76" s="79"/>
    </row>
    <row r="77" spans="1:9" ht="15.75" hidden="1">
      <c r="A77" s="89" t="s">
        <v>252</v>
      </c>
      <c r="B77" s="68" t="s">
        <v>119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79" t="e">
        <f t="shared" si="5"/>
        <v>#DIV/0!</v>
      </c>
    </row>
    <row r="78" spans="1:9" s="67" customFormat="1" ht="22.5">
      <c r="A78" s="90" t="s">
        <v>253</v>
      </c>
      <c r="B78" s="66" t="s">
        <v>134</v>
      </c>
      <c r="C78" s="64">
        <f>C79+C80</f>
        <v>0</v>
      </c>
      <c r="D78" s="64">
        <f>D79+D80</f>
        <v>0</v>
      </c>
      <c r="E78" s="64"/>
      <c r="F78" s="64">
        <f>F79+F80</f>
        <v>0</v>
      </c>
      <c r="G78" s="79" t="e">
        <f t="shared" si="3"/>
        <v>#DIV/0!</v>
      </c>
      <c r="H78" s="79">
        <f t="shared" si="4"/>
        <v>0</v>
      </c>
      <c r="I78" s="79" t="e">
        <f t="shared" si="5"/>
        <v>#DIV/0!</v>
      </c>
    </row>
    <row r="79" spans="1:9" ht="34.5">
      <c r="A79" s="89" t="s">
        <v>254</v>
      </c>
      <c r="B79" s="68" t="s">
        <v>122</v>
      </c>
      <c r="C79" s="38"/>
      <c r="D79" s="64"/>
      <c r="E79" s="64"/>
      <c r="F79" s="64"/>
      <c r="G79" s="79"/>
      <c r="H79" s="79">
        <f t="shared" si="4"/>
        <v>0</v>
      </c>
      <c r="I79" s="79" t="e">
        <f t="shared" si="5"/>
        <v>#DIV/0!</v>
      </c>
    </row>
    <row r="80" spans="1:9" ht="38.25" customHeight="1">
      <c r="A80" s="89" t="s">
        <v>257</v>
      </c>
      <c r="B80" s="68" t="s">
        <v>123</v>
      </c>
      <c r="C80" s="38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79" t="e">
        <f t="shared" si="5"/>
        <v>#DIV/0!</v>
      </c>
    </row>
    <row r="81" spans="1:9" s="67" customFormat="1" ht="15.75">
      <c r="A81" s="90" t="s">
        <v>138</v>
      </c>
      <c r="B81" s="66" t="s">
        <v>136</v>
      </c>
      <c r="C81" s="64">
        <f>C82+C83</f>
        <v>0</v>
      </c>
      <c r="D81" s="64">
        <f>D82+D83</f>
        <v>0</v>
      </c>
      <c r="E81" s="64"/>
      <c r="F81" s="64">
        <f>F82+F83</f>
        <v>0</v>
      </c>
      <c r="G81" s="79" t="e">
        <f t="shared" si="3"/>
        <v>#DIV/0!</v>
      </c>
      <c r="H81" s="79">
        <f t="shared" si="4"/>
        <v>0</v>
      </c>
      <c r="I81" s="79"/>
    </row>
    <row r="82" spans="1:9" ht="57" hidden="1">
      <c r="A82" s="89" t="s">
        <v>266</v>
      </c>
      <c r="B82" s="68" t="s">
        <v>126</v>
      </c>
      <c r="C82" s="64"/>
      <c r="D82" s="64"/>
      <c r="E82" s="64"/>
      <c r="F82" s="64"/>
      <c r="G82" s="79" t="e">
        <f t="shared" si="3"/>
        <v>#DIV/0!</v>
      </c>
      <c r="H82" s="79">
        <f t="shared" si="4"/>
        <v>0</v>
      </c>
      <c r="I82" s="79"/>
    </row>
    <row r="83" spans="1:9" ht="23.25">
      <c r="A83" s="89" t="s">
        <v>267</v>
      </c>
      <c r="B83" s="68" t="s">
        <v>127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79"/>
    </row>
    <row r="84" spans="1:9" s="67" customFormat="1" ht="22.5">
      <c r="A84" s="9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 t="e">
        <f t="shared" si="3"/>
        <v>#DIV/0!</v>
      </c>
      <c r="H84" s="79">
        <f t="shared" si="4"/>
        <v>0</v>
      </c>
      <c r="I84" s="79" t="e">
        <f t="shared" si="5"/>
        <v>#DIV/0!</v>
      </c>
    </row>
    <row r="85" spans="1:9" ht="38.25" customHeight="1">
      <c r="A85" s="89" t="s">
        <v>271</v>
      </c>
      <c r="B85" s="68" t="s">
        <v>128</v>
      </c>
      <c r="C85" s="38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79" t="e">
        <f t="shared" si="5"/>
        <v>#DIV/0!</v>
      </c>
    </row>
    <row r="86" spans="1:9" ht="25.5" customHeight="1">
      <c r="A86" s="85" t="s">
        <v>146</v>
      </c>
      <c r="B86" s="80" t="s">
        <v>145</v>
      </c>
      <c r="C86" s="64">
        <f>C87</f>
        <v>0</v>
      </c>
      <c r="D86" s="64">
        <f>D87</f>
        <v>0</v>
      </c>
      <c r="E86" s="64"/>
      <c r="F86" s="64">
        <f>F87</f>
        <v>0</v>
      </c>
      <c r="G86" s="79" t="e">
        <f t="shared" si="3"/>
        <v>#DIV/0!</v>
      </c>
      <c r="H86" s="79">
        <f t="shared" si="4"/>
        <v>0</v>
      </c>
      <c r="I86" s="79"/>
    </row>
    <row r="87" spans="1:9" ht="36" customHeight="1">
      <c r="A87" s="89" t="s">
        <v>364</v>
      </c>
      <c r="B87" s="68" t="s">
        <v>365</v>
      </c>
      <c r="C87" s="64"/>
      <c r="D87" s="64"/>
      <c r="E87" s="64"/>
      <c r="F87" s="64"/>
      <c r="G87" s="79" t="e">
        <f t="shared" si="3"/>
        <v>#DIV/0!</v>
      </c>
      <c r="H87" s="79">
        <f t="shared" si="4"/>
        <v>0</v>
      </c>
      <c r="I87" s="79"/>
    </row>
    <row r="88" spans="1:9" ht="34.5">
      <c r="A88" s="89" t="s">
        <v>129</v>
      </c>
      <c r="B88" s="70" t="s">
        <v>143</v>
      </c>
      <c r="C88" s="38"/>
      <c r="D88" s="64"/>
      <c r="E88" s="64"/>
      <c r="F88" s="64"/>
      <c r="G88" s="79"/>
      <c r="H88" s="79">
        <f t="shared" si="4"/>
        <v>0</v>
      </c>
      <c r="I88" s="79" t="e">
        <f t="shared" si="5"/>
        <v>#DIV/0!</v>
      </c>
    </row>
    <row r="89" spans="1:9" s="101" customFormat="1" ht="15.75">
      <c r="A89" s="104" t="s">
        <v>130</v>
      </c>
      <c r="B89" s="105"/>
      <c r="C89" s="100">
        <f>C69+C70</f>
        <v>0</v>
      </c>
      <c r="D89" s="100">
        <f>D69+D70</f>
        <v>0</v>
      </c>
      <c r="E89" s="100"/>
      <c r="F89" s="100">
        <f>F69+F70</f>
        <v>0</v>
      </c>
      <c r="G89" s="98" t="e">
        <f t="shared" si="3"/>
        <v>#DIV/0!</v>
      </c>
      <c r="H89" s="98">
        <f t="shared" si="4"/>
        <v>0</v>
      </c>
      <c r="I89" s="98" t="e">
        <f t="shared" si="5"/>
        <v>#DIV/0!</v>
      </c>
    </row>
    <row r="90" spans="3:6" ht="15">
      <c r="C90" s="199">
        <v>2245.2</v>
      </c>
      <c r="D90" s="207">
        <v>4594.665</v>
      </c>
      <c r="E90" s="234"/>
      <c r="F90" s="165">
        <v>4165.976</v>
      </c>
    </row>
    <row r="91" spans="3:6" ht="15">
      <c r="C91" s="199">
        <f>C89-C90</f>
        <v>-2245.2</v>
      </c>
      <c r="D91" s="199">
        <f>D89-D90</f>
        <v>-4594.665</v>
      </c>
      <c r="E91" s="199"/>
      <c r="F91" s="199">
        <f>F89-F90</f>
        <v>-4165.976</v>
      </c>
    </row>
    <row r="92" spans="1:5" ht="37.5">
      <c r="A92" s="111" t="s">
        <v>302</v>
      </c>
      <c r="B92" s="108"/>
      <c r="C92" s="385" t="s">
        <v>306</v>
      </c>
      <c r="D92" s="385"/>
      <c r="E92" s="231"/>
    </row>
    <row r="93" spans="1:5" ht="18.75">
      <c r="A93" s="111"/>
      <c r="B93" s="107"/>
      <c r="C93" s="113"/>
      <c r="D93" s="113"/>
      <c r="E93" s="113"/>
    </row>
    <row r="94" spans="1:5" ht="18.75">
      <c r="A94" s="111" t="s">
        <v>298</v>
      </c>
      <c r="B94" s="108"/>
      <c r="C94" s="385"/>
      <c r="D94" s="385"/>
      <c r="E94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2:D92"/>
    <mergeCell ref="C94:D94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SheetLayoutView="100" zoomScalePageLayoutView="0" workbookViewId="0" topLeftCell="A1">
      <pane ySplit="5" topLeftCell="A65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6" width="8.7109375" style="69" customWidth="1"/>
    <col min="7" max="7" width="9.8515625" style="69" customWidth="1"/>
    <col min="8" max="8" width="8.7109375" style="69" customWidth="1"/>
    <col min="9" max="9" width="10.00390625" style="69" customWidth="1"/>
    <col min="10" max="10" width="9.57421875" style="69" bestFit="1" customWidth="1"/>
    <col min="11" max="16384" width="9.140625" style="69" customWidth="1"/>
  </cols>
  <sheetData>
    <row r="1" spans="1:9" s="106" customFormat="1" ht="4.5" customHeight="1">
      <c r="A1" s="386" t="s">
        <v>394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21" thickBot="1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0" t="s">
        <v>24</v>
      </c>
      <c r="B3" s="392" t="s">
        <v>25</v>
      </c>
      <c r="C3" s="394" t="s">
        <v>390</v>
      </c>
      <c r="D3" s="394">
        <v>2014</v>
      </c>
      <c r="E3" s="394"/>
      <c r="F3" s="394"/>
      <c r="G3" s="394"/>
      <c r="H3" s="394"/>
      <c r="I3" s="388" t="s">
        <v>114</v>
      </c>
      <c r="J3" s="94"/>
    </row>
    <row r="4" spans="1:10" s="95" customFormat="1" ht="51">
      <c r="A4" s="391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89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2.5">
      <c r="A6" s="169" t="s">
        <v>204</v>
      </c>
      <c r="B6" s="66" t="s">
        <v>26</v>
      </c>
      <c r="C6" s="114"/>
      <c r="D6" s="114"/>
      <c r="E6" s="114"/>
      <c r="F6" s="114"/>
      <c r="G6" s="114"/>
      <c r="H6" s="114"/>
      <c r="I6" s="211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55.5" customHeight="1">
      <c r="A9" s="173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172"/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172"/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172"/>
    </row>
    <row r="13" spans="1:9" ht="45" hidden="1">
      <c r="A13" s="173" t="s">
        <v>201</v>
      </c>
      <c r="B13" s="68" t="s">
        <v>31</v>
      </c>
      <c r="C13" s="64"/>
      <c r="D13" s="64"/>
      <c r="E13" s="64"/>
      <c r="F13" s="64">
        <v>0</v>
      </c>
      <c r="G13" s="79" t="e">
        <f t="shared" si="0"/>
        <v>#DIV/0!</v>
      </c>
      <c r="H13" s="79">
        <f t="shared" si="1"/>
        <v>0</v>
      </c>
      <c r="I13" s="172"/>
    </row>
    <row r="14" spans="1:9" ht="90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/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" customHeight="1">
      <c r="A26" s="17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>
      <c r="A35" s="173" t="s">
        <v>218</v>
      </c>
      <c r="B35" s="68" t="s">
        <v>79</v>
      </c>
      <c r="C35" s="38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 hidden="1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172" t="e">
        <f t="shared" si="2"/>
        <v>#DIV/0!</v>
      </c>
    </row>
    <row r="38" spans="1:9" ht="34.5" hidden="1">
      <c r="A38" s="17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42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94.5">
      <c r="A42" s="176" t="s">
        <v>227</v>
      </c>
      <c r="B42" s="66" t="s">
        <v>71</v>
      </c>
      <c r="C42" s="63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66" customHeight="1">
      <c r="A43" s="175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68.25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 hidden="1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172" t="e">
        <f t="shared" si="2"/>
        <v>#DIV/0!</v>
      </c>
    </row>
    <row r="51" spans="1:9" ht="37.5" customHeight="1">
      <c r="A51" s="179" t="s">
        <v>233</v>
      </c>
      <c r="B51" s="68" t="s">
        <v>196</v>
      </c>
      <c r="C51" s="38"/>
      <c r="D51" s="64"/>
      <c r="E51" s="64"/>
      <c r="F51" s="64"/>
      <c r="G51" s="79"/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>
      <c r="A54" s="17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 hidden="1">
      <c r="A55" s="171" t="s">
        <v>236</v>
      </c>
      <c r="B55" s="66" t="s">
        <v>51</v>
      </c>
      <c r="C55" s="64">
        <f>C56+C57+C58+C59+C60+C61+C62+C63+C64</f>
        <v>0</v>
      </c>
      <c r="D55" s="64">
        <f>D56+D57+D58+D59+D60+D61+D62+D63+D64</f>
        <v>0</v>
      </c>
      <c r="E55" s="64"/>
      <c r="F55" s="64">
        <f>F56+F57+F58+F59+F60+F61+F62+F63+F64</f>
        <v>0</v>
      </c>
      <c r="G55" s="79" t="e">
        <f t="shared" si="0"/>
        <v>#DIV/0!</v>
      </c>
      <c r="H55" s="79">
        <f t="shared" si="1"/>
        <v>0</v>
      </c>
      <c r="I55" s="172" t="e">
        <f t="shared" si="2"/>
        <v>#DIV/0!</v>
      </c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 t="e">
        <f t="shared" si="0"/>
        <v>#DIV/0!</v>
      </c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 t="e">
        <f t="shared" si="0"/>
        <v>#DIV/0!</v>
      </c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 t="e">
        <f t="shared" si="0"/>
        <v>#DIV/0!</v>
      </c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 t="e">
        <f t="shared" si="0"/>
        <v>#DIV/0!</v>
      </c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 t="e">
        <f t="shared" si="0"/>
        <v>#DIV/0!</v>
      </c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 t="e">
        <f t="shared" si="0"/>
        <v>#DIV/0!</v>
      </c>
      <c r="H64" s="79">
        <f t="shared" si="1"/>
        <v>0</v>
      </c>
      <c r="I64" s="172" t="e">
        <f t="shared" si="2"/>
        <v>#DIV/0!</v>
      </c>
    </row>
    <row r="65" spans="1:9" s="67" customFormat="1" ht="15.75">
      <c r="A65" s="180" t="s">
        <v>113</v>
      </c>
      <c r="B65" s="66" t="s">
        <v>62</v>
      </c>
      <c r="C65" s="64">
        <f>C66+C67</f>
        <v>0</v>
      </c>
      <c r="D65" s="64">
        <f>D66+D67</f>
        <v>0</v>
      </c>
      <c r="E65" s="64"/>
      <c r="F65" s="64">
        <f>F66+F67</f>
        <v>0</v>
      </c>
      <c r="G65" s="79"/>
      <c r="H65" s="79">
        <f t="shared" si="1"/>
        <v>0</v>
      </c>
      <c r="I65" s="172"/>
    </row>
    <row r="66" spans="1:9" ht="23.25" hidden="1">
      <c r="A66" s="179" t="s">
        <v>108</v>
      </c>
      <c r="B66" s="68" t="s">
        <v>78</v>
      </c>
      <c r="C66" s="64"/>
      <c r="D66" s="64"/>
      <c r="E66" s="64"/>
      <c r="F66" s="64"/>
      <c r="G66" s="79" t="e">
        <f t="shared" si="0"/>
        <v>#DIV/0!</v>
      </c>
      <c r="H66" s="79">
        <f t="shared" si="1"/>
        <v>0</v>
      </c>
      <c r="I66" s="172" t="e">
        <f t="shared" si="2"/>
        <v>#DIV/0!</v>
      </c>
    </row>
    <row r="67" spans="1:9" ht="16.5" customHeight="1" hidden="1">
      <c r="A67" s="173" t="s">
        <v>245</v>
      </c>
      <c r="B67" s="68" t="s">
        <v>82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172" t="e">
        <f t="shared" si="2"/>
        <v>#DIV/0!</v>
      </c>
    </row>
    <row r="68" spans="1:9" s="101" customFormat="1" ht="15.75">
      <c r="A68" s="183" t="s">
        <v>65</v>
      </c>
      <c r="B68" s="99"/>
      <c r="C68" s="100">
        <f>C8+C24+C27+C33+C37+C40+C46+C50+C55+C65+C48+C53+C15</f>
        <v>0</v>
      </c>
      <c r="D68" s="100">
        <f>D8+D24+D27+D33+D37+D40+D46+D50+D55+D65+D48+D53+D15</f>
        <v>0</v>
      </c>
      <c r="E68" s="100"/>
      <c r="F68" s="100">
        <f>F8+F24+F27+F33+F37+F40+F46+F50+F55+F65+F48+F53+F15</f>
        <v>0</v>
      </c>
      <c r="G68" s="98" t="e">
        <f t="shared" si="0"/>
        <v>#DIV/0!</v>
      </c>
      <c r="H68" s="98">
        <f t="shared" si="1"/>
        <v>0</v>
      </c>
      <c r="I68" s="184" t="e">
        <f t="shared" si="2"/>
        <v>#DIV/0!</v>
      </c>
    </row>
    <row r="69" spans="1:9" s="101" customFormat="1" ht="15.75">
      <c r="A69" s="183" t="s">
        <v>115</v>
      </c>
      <c r="B69" s="99" t="s">
        <v>131</v>
      </c>
      <c r="C69" s="103">
        <f>C70+C73+C76+C79+C84+C86+C82</f>
        <v>0</v>
      </c>
      <c r="D69" s="103">
        <f>D70+D73+D76+D79+D84+D86+D82</f>
        <v>0</v>
      </c>
      <c r="E69" s="103"/>
      <c r="F69" s="103">
        <f>F70+F73+F76+F79+F84+F86+F82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67" customFormat="1" ht="22.5">
      <c r="A70" s="180" t="s">
        <v>273</v>
      </c>
      <c r="B70" s="66" t="s">
        <v>132</v>
      </c>
      <c r="C70" s="64">
        <f>C71+C72</f>
        <v>0</v>
      </c>
      <c r="D70" s="64">
        <f>D71+D72</f>
        <v>0</v>
      </c>
      <c r="E70" s="64"/>
      <c r="F70" s="64">
        <f>F71+F72</f>
        <v>0</v>
      </c>
      <c r="G70" s="79" t="e">
        <f t="shared" si="0"/>
        <v>#DIV/0!</v>
      </c>
      <c r="H70" s="79">
        <f t="shared" si="1"/>
        <v>0</v>
      </c>
      <c r="I70" s="172" t="e">
        <f t="shared" si="2"/>
        <v>#DIV/0!</v>
      </c>
    </row>
    <row r="71" spans="1:9" ht="23.25">
      <c r="A71" s="179" t="s">
        <v>247</v>
      </c>
      <c r="B71" s="68" t="s">
        <v>116</v>
      </c>
      <c r="C71" s="38"/>
      <c r="D71" s="64"/>
      <c r="E71" s="64"/>
      <c r="F71" s="64"/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 hidden="1">
      <c r="A72" s="179" t="s">
        <v>249</v>
      </c>
      <c r="B72" s="68" t="s">
        <v>117</v>
      </c>
      <c r="C72" s="64"/>
      <c r="D72" s="64"/>
      <c r="E72" s="64"/>
      <c r="F72" s="64"/>
      <c r="G72" s="79" t="e">
        <f aca="true" t="shared" si="3" ref="G72:G87">F72/D72*100</f>
        <v>#DIV/0!</v>
      </c>
      <c r="H72" s="79">
        <f aca="true" t="shared" si="4" ref="H72:H87">F72-D72</f>
        <v>0</v>
      </c>
      <c r="I72" s="172" t="e">
        <f aca="true" t="shared" si="5" ref="I72:I87">F72/C72*100</f>
        <v>#DIV/0!</v>
      </c>
    </row>
    <row r="73" spans="1:9" s="67" customFormat="1" ht="31.5">
      <c r="A73" s="171" t="s">
        <v>250</v>
      </c>
      <c r="B73" s="66" t="s">
        <v>133</v>
      </c>
      <c r="C73" s="64">
        <f>C75+C74</f>
        <v>0</v>
      </c>
      <c r="D73" s="64">
        <f>D75+D74</f>
        <v>0</v>
      </c>
      <c r="E73" s="64"/>
      <c r="F73" s="64">
        <f>F75+F74</f>
        <v>0</v>
      </c>
      <c r="G73" s="79" t="e">
        <f t="shared" si="3"/>
        <v>#DIV/0!</v>
      </c>
      <c r="H73" s="79">
        <f t="shared" si="4"/>
        <v>0</v>
      </c>
      <c r="I73" s="172"/>
    </row>
    <row r="74" spans="1:9" s="67" customFormat="1" ht="45">
      <c r="A74" s="173" t="s">
        <v>386</v>
      </c>
      <c r="B74" s="68" t="s">
        <v>385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172"/>
    </row>
    <row r="75" spans="1:9" ht="15.75" hidden="1">
      <c r="A75" s="179" t="s">
        <v>252</v>
      </c>
      <c r="B75" s="68" t="s">
        <v>119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172" t="e">
        <f t="shared" si="5"/>
        <v>#DIV/0!</v>
      </c>
    </row>
    <row r="76" spans="1:9" s="67" customFormat="1" ht="22.5">
      <c r="A76" s="180" t="s">
        <v>253</v>
      </c>
      <c r="B76" s="66" t="s">
        <v>134</v>
      </c>
      <c r="C76" s="64">
        <f>C77+C78</f>
        <v>0</v>
      </c>
      <c r="D76" s="64">
        <f>D77+D78</f>
        <v>0</v>
      </c>
      <c r="E76" s="64"/>
      <c r="F76" s="64">
        <f>F77+F78</f>
        <v>0</v>
      </c>
      <c r="G76" s="79" t="e">
        <f t="shared" si="3"/>
        <v>#DIV/0!</v>
      </c>
      <c r="H76" s="79">
        <f t="shared" si="4"/>
        <v>0</v>
      </c>
      <c r="I76" s="172" t="e">
        <f t="shared" si="5"/>
        <v>#DIV/0!</v>
      </c>
    </row>
    <row r="77" spans="1:9" ht="34.5">
      <c r="A77" s="179" t="s">
        <v>254</v>
      </c>
      <c r="B77" s="68" t="s">
        <v>122</v>
      </c>
      <c r="C77" s="38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 t="e">
        <f t="shared" si="5"/>
        <v>#DIV/0!</v>
      </c>
    </row>
    <row r="78" spans="1:9" ht="39.75" customHeight="1">
      <c r="A78" s="179" t="s">
        <v>257</v>
      </c>
      <c r="B78" s="68" t="s">
        <v>123</v>
      </c>
      <c r="C78" s="38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s="67" customFormat="1" ht="15.75">
      <c r="A79" s="180" t="s">
        <v>138</v>
      </c>
      <c r="B79" s="66" t="s">
        <v>136</v>
      </c>
      <c r="C79" s="64">
        <f>C80+C81</f>
        <v>0</v>
      </c>
      <c r="D79" s="64">
        <f>D80+D81</f>
        <v>0</v>
      </c>
      <c r="E79" s="64"/>
      <c r="F79" s="64">
        <f>F80+F81</f>
        <v>0</v>
      </c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57" hidden="1">
      <c r="A80" s="179" t="s">
        <v>266</v>
      </c>
      <c r="B80" s="68" t="s">
        <v>126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ht="23.25">
      <c r="A81" s="179" t="s">
        <v>267</v>
      </c>
      <c r="B81" s="68" t="s">
        <v>127</v>
      </c>
      <c r="C81" s="38"/>
      <c r="D81" s="64"/>
      <c r="E81" s="64"/>
      <c r="F81" s="64"/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s="67" customFormat="1" ht="112.5" customHeight="1" hidden="1">
      <c r="A82" s="180" t="s">
        <v>360</v>
      </c>
      <c r="B82" s="66" t="s">
        <v>361</v>
      </c>
      <c r="C82" s="75">
        <f>C83</f>
        <v>0</v>
      </c>
      <c r="D82" s="75">
        <f>D83</f>
        <v>0</v>
      </c>
      <c r="E82" s="75"/>
      <c r="F82" s="75">
        <f>F83</f>
        <v>0</v>
      </c>
      <c r="G82" s="79" t="e">
        <f t="shared" si="3"/>
        <v>#DIV/0!</v>
      </c>
      <c r="H82" s="79">
        <f t="shared" si="4"/>
        <v>0</v>
      </c>
      <c r="I82" s="172" t="e">
        <f t="shared" si="5"/>
        <v>#DIV/0!</v>
      </c>
    </row>
    <row r="83" spans="1:9" ht="72" customHeight="1" hidden="1">
      <c r="A83" s="175" t="s">
        <v>348</v>
      </c>
      <c r="B83" s="68" t="s">
        <v>359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s="67" customFormat="1" ht="22.5" hidden="1">
      <c r="A84" s="18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 t="e">
        <f t="shared" si="3"/>
        <v>#DIV/0!</v>
      </c>
      <c r="H84" s="79">
        <f t="shared" si="4"/>
        <v>0</v>
      </c>
      <c r="I84" s="172" t="e">
        <f t="shared" si="5"/>
        <v>#DIV/0!</v>
      </c>
    </row>
    <row r="85" spans="1:9" ht="27" customHeight="1" hidden="1">
      <c r="A85" s="179" t="s">
        <v>271</v>
      </c>
      <c r="B85" s="68" t="s">
        <v>128</v>
      </c>
      <c r="C85" s="64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172" t="e">
        <f t="shared" si="5"/>
        <v>#DIV/0!</v>
      </c>
    </row>
    <row r="86" spans="1:9" ht="34.5">
      <c r="A86" s="179" t="s">
        <v>129</v>
      </c>
      <c r="B86" s="70" t="s">
        <v>143</v>
      </c>
      <c r="C86" s="64"/>
      <c r="D86" s="64"/>
      <c r="E86" s="64"/>
      <c r="F86" s="64"/>
      <c r="G86" s="79"/>
      <c r="H86" s="79">
        <f t="shared" si="4"/>
        <v>0</v>
      </c>
      <c r="I86" s="172"/>
    </row>
    <row r="87" spans="1:9" s="101" customFormat="1" ht="16.5" thickBot="1">
      <c r="A87" s="187" t="s">
        <v>130</v>
      </c>
      <c r="B87" s="188"/>
      <c r="C87" s="189">
        <f>C68+C69</f>
        <v>0</v>
      </c>
      <c r="D87" s="189">
        <f>D68+D69</f>
        <v>0</v>
      </c>
      <c r="E87" s="189"/>
      <c r="F87" s="189">
        <f>F68+F69</f>
        <v>0</v>
      </c>
      <c r="G87" s="190" t="e">
        <f t="shared" si="3"/>
        <v>#DIV/0!</v>
      </c>
      <c r="H87" s="190">
        <f t="shared" si="4"/>
        <v>0</v>
      </c>
      <c r="I87" s="191" t="e">
        <f t="shared" si="5"/>
        <v>#DIV/0!</v>
      </c>
    </row>
    <row r="88" spans="3:6" ht="15">
      <c r="C88" s="208">
        <v>3389.2</v>
      </c>
      <c r="D88" s="209">
        <v>6636.428</v>
      </c>
      <c r="E88" s="209"/>
      <c r="F88" s="210">
        <v>6754.102</v>
      </c>
    </row>
    <row r="89" spans="3:6" ht="15">
      <c r="C89" s="208">
        <f>C87-C88</f>
        <v>-3389.2</v>
      </c>
      <c r="D89" s="208">
        <f>D87-D88</f>
        <v>-6636.428</v>
      </c>
      <c r="E89" s="208"/>
      <c r="F89" s="208">
        <f>F87-F88</f>
        <v>-6754.102</v>
      </c>
    </row>
    <row r="90" spans="1:5" ht="37.5">
      <c r="A90" s="111" t="s">
        <v>302</v>
      </c>
      <c r="B90" s="108"/>
      <c r="C90" s="385" t="s">
        <v>307</v>
      </c>
      <c r="D90" s="385"/>
      <c r="E90" s="231"/>
    </row>
    <row r="91" spans="1:5" ht="18.75">
      <c r="A91" s="111"/>
      <c r="B91" s="107"/>
      <c r="C91" s="113"/>
      <c r="D91" s="113"/>
      <c r="E91" s="113"/>
    </row>
    <row r="92" spans="1:5" ht="18.75">
      <c r="A92" s="111" t="s">
        <v>298</v>
      </c>
      <c r="B92" s="108"/>
      <c r="C92" s="385"/>
      <c r="D92" s="385"/>
      <c r="E92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0:D90"/>
    <mergeCell ref="C92:D92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pane ySplit="5" topLeftCell="A59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42187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>
      <c r="A1" s="386" t="s">
        <v>393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20.25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5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95" t="s">
        <v>114</v>
      </c>
      <c r="J3" s="94"/>
    </row>
    <row r="4" spans="1:10" s="95" customFormat="1" ht="51">
      <c r="A4" s="395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5"/>
      <c r="J4" s="94"/>
    </row>
    <row r="5" spans="1:9" s="96" customFormat="1" ht="12.75">
      <c r="A5" s="92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68">
        <v>8</v>
      </c>
    </row>
    <row r="6" spans="1:9" s="67" customFormat="1" ht="22.5">
      <c r="A6" s="93" t="s">
        <v>204</v>
      </c>
      <c r="B6" s="66" t="s">
        <v>26</v>
      </c>
      <c r="C6" s="63"/>
      <c r="D6" s="63"/>
      <c r="E6" s="63"/>
      <c r="F6" s="63"/>
      <c r="G6" s="63"/>
      <c r="H6" s="63"/>
      <c r="I6" s="63"/>
    </row>
    <row r="7" spans="1:9" s="67" customFormat="1" ht="15.75">
      <c r="A7" s="85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79" t="e">
        <f>F7/C7*100</f>
        <v>#DIV/0!</v>
      </c>
    </row>
    <row r="8" spans="1:9" ht="15.75">
      <c r="A8" s="82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79" t="e">
        <f aca="true" t="shared" si="2" ref="I8:I71">F8/C8*100</f>
        <v>#DIV/0!</v>
      </c>
    </row>
    <row r="9" spans="1:9" ht="57" customHeight="1">
      <c r="A9" s="82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79" t="e">
        <f t="shared" si="2"/>
        <v>#DIV/0!</v>
      </c>
    </row>
    <row r="10" spans="1:9" ht="101.25">
      <c r="A10" s="83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79"/>
    </row>
    <row r="11" spans="1:9" ht="102" hidden="1">
      <c r="A11" s="84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79" t="e">
        <f t="shared" si="2"/>
        <v>#DIV/0!</v>
      </c>
    </row>
    <row r="12" spans="1:9" ht="90.75" hidden="1">
      <c r="A12" s="84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79" t="e">
        <f t="shared" si="2"/>
        <v>#DIV/0!</v>
      </c>
    </row>
    <row r="13" spans="1:9" ht="45" hidden="1">
      <c r="A13" s="82" t="s">
        <v>201</v>
      </c>
      <c r="B13" s="68" t="s">
        <v>31</v>
      </c>
      <c r="C13" s="64"/>
      <c r="D13" s="64"/>
      <c r="E13" s="64"/>
      <c r="F13" s="64"/>
      <c r="G13" s="79" t="e">
        <f t="shared" si="0"/>
        <v>#DIV/0!</v>
      </c>
      <c r="H13" s="79">
        <f t="shared" si="1"/>
        <v>0</v>
      </c>
      <c r="I13" s="79" t="e">
        <f t="shared" si="2"/>
        <v>#DIV/0!</v>
      </c>
    </row>
    <row r="14" spans="1:9" ht="90" hidden="1">
      <c r="A14" s="83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79" t="e">
        <f t="shared" si="2"/>
        <v>#DIV/0!</v>
      </c>
    </row>
    <row r="15" spans="1:9" s="67" customFormat="1" ht="42">
      <c r="A15" s="85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79"/>
    </row>
    <row r="16" spans="1:9" ht="56.25" hidden="1">
      <c r="A16" s="82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79"/>
    </row>
    <row r="17" spans="1:9" ht="90" hidden="1">
      <c r="A17" s="83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79"/>
    </row>
    <row r="18" spans="1:9" ht="123.75" hidden="1">
      <c r="A18" s="83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79"/>
    </row>
    <row r="19" spans="1:9" ht="63">
      <c r="A19" s="8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79"/>
    </row>
    <row r="20" spans="1:9" ht="33.75">
      <c r="A20" s="83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79"/>
    </row>
    <row r="21" spans="1:9" ht="56.25">
      <c r="A21" s="83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79"/>
    </row>
    <row r="22" spans="1:9" ht="49.5" customHeight="1">
      <c r="A22" s="83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79"/>
    </row>
    <row r="23" spans="1:9" ht="48.75" customHeight="1">
      <c r="A23" s="83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79"/>
    </row>
    <row r="24" spans="1:9" s="67" customFormat="1" ht="15.75">
      <c r="A24" s="85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79" t="e">
        <f t="shared" si="2"/>
        <v>#DIV/0!</v>
      </c>
    </row>
    <row r="25" spans="1:9" ht="22.5" hidden="1">
      <c r="A25" s="82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79" t="e">
        <f t="shared" si="2"/>
        <v>#DIV/0!</v>
      </c>
    </row>
    <row r="26" spans="1:9" ht="12.75" customHeight="1">
      <c r="A26" s="8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79" t="e">
        <f t="shared" si="2"/>
        <v>#DIV/0!</v>
      </c>
    </row>
    <row r="27" spans="1:9" s="67" customFormat="1" ht="15.75">
      <c r="A27" s="85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79" t="e">
        <f t="shared" si="2"/>
        <v>#DIV/0!</v>
      </c>
    </row>
    <row r="28" spans="1:9" ht="45">
      <c r="A28" s="82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79" t="e">
        <f t="shared" si="2"/>
        <v>#DIV/0!</v>
      </c>
    </row>
    <row r="29" spans="1:9" ht="12" customHeight="1" hidden="1">
      <c r="A29" s="82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79" t="e">
        <f t="shared" si="2"/>
        <v>#DIV/0!</v>
      </c>
    </row>
    <row r="30" spans="1:9" s="67" customFormat="1" ht="15" customHeight="1">
      <c r="A30" s="85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79" t="e">
        <f t="shared" si="2"/>
        <v>#DIV/0!</v>
      </c>
    </row>
    <row r="31" spans="1:9" ht="68.25">
      <c r="A31" s="8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79" t="e">
        <f t="shared" si="2"/>
        <v>#DIV/0!</v>
      </c>
    </row>
    <row r="32" spans="1:9" ht="68.25">
      <c r="A32" s="8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79" t="e">
        <f t="shared" si="2"/>
        <v>#DIV/0!</v>
      </c>
    </row>
    <row r="33" spans="1:9" s="67" customFormat="1" ht="15.75" hidden="1">
      <c r="A33" s="85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79" t="e">
        <f t="shared" si="2"/>
        <v>#DIV/0!</v>
      </c>
    </row>
    <row r="34" spans="1:9" ht="45" hidden="1">
      <c r="A34" s="82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79" t="e">
        <f t="shared" si="2"/>
        <v>#DIV/0!</v>
      </c>
    </row>
    <row r="35" spans="1:9" ht="45" hidden="1">
      <c r="A35" s="82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79" t="e">
        <f t="shared" si="2"/>
        <v>#DIV/0!</v>
      </c>
    </row>
    <row r="36" spans="1:9" ht="68.25" hidden="1">
      <c r="A36" s="8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79" t="e">
        <f t="shared" si="2"/>
        <v>#DIV/0!</v>
      </c>
    </row>
    <row r="37" spans="1:9" s="67" customFormat="1" ht="31.5" hidden="1">
      <c r="A37" s="85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79" t="e">
        <f t="shared" si="2"/>
        <v>#DIV/0!</v>
      </c>
    </row>
    <row r="38" spans="1:9" ht="34.5" hidden="1">
      <c r="A38" s="8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79" t="e">
        <f t="shared" si="2"/>
        <v>#DIV/0!</v>
      </c>
    </row>
    <row r="39" spans="1:9" ht="15.75" hidden="1">
      <c r="A39" s="82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79" t="e">
        <f t="shared" si="2"/>
        <v>#DIV/0!</v>
      </c>
    </row>
    <row r="40" spans="1:9" s="67" customFormat="1" ht="23.25" customHeight="1">
      <c r="A40" s="85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79" t="e">
        <f t="shared" si="2"/>
        <v>#DIV/0!</v>
      </c>
    </row>
    <row r="41" spans="1:9" ht="33.75" hidden="1">
      <c r="A41" s="82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79" t="e">
        <f t="shared" si="2"/>
        <v>#DIV/0!</v>
      </c>
    </row>
    <row r="42" spans="1:9" s="67" customFormat="1" ht="22.5" customHeight="1">
      <c r="A42" s="8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79" t="e">
        <f t="shared" si="2"/>
        <v>#DIV/0!</v>
      </c>
    </row>
    <row r="43" spans="1:9" ht="73.5" customHeight="1">
      <c r="A43" s="84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79" t="e">
        <f t="shared" si="2"/>
        <v>#DIV/0!</v>
      </c>
    </row>
    <row r="44" spans="1:9" ht="44.25" customHeight="1" hidden="1">
      <c r="A44" s="89" t="s">
        <v>230</v>
      </c>
      <c r="B44" s="68" t="s">
        <v>72</v>
      </c>
      <c r="C44" s="38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79" t="e">
        <f t="shared" si="2"/>
        <v>#DIV/0!</v>
      </c>
    </row>
    <row r="45" spans="1:9" ht="67.5">
      <c r="A45" s="82" t="s">
        <v>232</v>
      </c>
      <c r="B45" s="68" t="s">
        <v>73</v>
      </c>
      <c r="C45" s="38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79" t="e">
        <f t="shared" si="2"/>
        <v>#DIV/0!</v>
      </c>
    </row>
    <row r="46" spans="1:9" s="67" customFormat="1" ht="22.5" hidden="1">
      <c r="A46" s="9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79" t="e">
        <f t="shared" si="2"/>
        <v>#DIV/0!</v>
      </c>
    </row>
    <row r="47" spans="1:9" ht="23.25" hidden="1">
      <c r="A47" s="8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79" t="e">
        <f t="shared" si="2"/>
        <v>#DIV/0!</v>
      </c>
    </row>
    <row r="48" spans="1:9" s="67" customFormat="1" ht="33" hidden="1">
      <c r="A48" s="9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79" t="e">
        <f t="shared" si="2"/>
        <v>#DIV/0!</v>
      </c>
    </row>
    <row r="49" spans="1:9" ht="34.5" hidden="1">
      <c r="A49" s="8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79" t="e">
        <f t="shared" si="2"/>
        <v>#DIV/0!</v>
      </c>
    </row>
    <row r="50" spans="1:9" s="67" customFormat="1" ht="22.5">
      <c r="A50" s="9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79" t="e">
        <f t="shared" si="2"/>
        <v>#DIV/0!</v>
      </c>
    </row>
    <row r="51" spans="1:9" ht="33" customHeight="1">
      <c r="A51" s="89" t="s">
        <v>233</v>
      </c>
      <c r="B51" s="68" t="s">
        <v>196</v>
      </c>
      <c r="C51" s="38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79" t="e">
        <f t="shared" si="2"/>
        <v>#DIV/0!</v>
      </c>
    </row>
    <row r="52" spans="1:9" ht="68.25" hidden="1">
      <c r="A52" s="8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79" t="e">
        <f t="shared" si="2"/>
        <v>#DIV/0!</v>
      </c>
    </row>
    <row r="53" spans="1:9" s="67" customFormat="1" ht="21">
      <c r="A53" s="85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79"/>
    </row>
    <row r="54" spans="1:9" ht="34.5">
      <c r="A54" s="89" t="s">
        <v>235</v>
      </c>
      <c r="B54" s="68" t="s">
        <v>77</v>
      </c>
      <c r="C54" s="64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79"/>
    </row>
    <row r="55" spans="1:9" s="67" customFormat="1" ht="21">
      <c r="A55" s="85" t="s">
        <v>236</v>
      </c>
      <c r="B55" s="66" t="s">
        <v>51</v>
      </c>
      <c r="C55" s="64">
        <f>C56+C57+C58+C60+C61+C62+C63+C64+C65+C59</f>
        <v>0</v>
      </c>
      <c r="D55" s="64">
        <f>D56+D57+D58+D60+D61+D62+D63+D64+D65+D59</f>
        <v>0</v>
      </c>
      <c r="E55" s="64"/>
      <c r="F55" s="64">
        <f>F56+F57+F58+F60+F61+F62+F63+F64+F65+F59</f>
        <v>0</v>
      </c>
      <c r="G55" s="79"/>
      <c r="H55" s="79">
        <f t="shared" si="1"/>
        <v>0</v>
      </c>
      <c r="I55" s="79" t="e">
        <f t="shared" si="2"/>
        <v>#DIV/0!</v>
      </c>
    </row>
    <row r="56" spans="1:9" ht="124.5" hidden="1">
      <c r="A56" s="84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79" t="e">
        <f t="shared" si="2"/>
        <v>#DIV/0!</v>
      </c>
    </row>
    <row r="57" spans="1:9" ht="57" hidden="1">
      <c r="A57" s="8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79" t="e">
        <f t="shared" si="2"/>
        <v>#DIV/0!</v>
      </c>
    </row>
    <row r="58" spans="1:9" ht="68.25" hidden="1">
      <c r="A58" s="9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79" t="e">
        <f t="shared" si="2"/>
        <v>#DIV/0!</v>
      </c>
    </row>
    <row r="59" spans="1:9" ht="59.25" customHeight="1">
      <c r="A59" s="91" t="s">
        <v>292</v>
      </c>
      <c r="B59" s="68" t="s">
        <v>291</v>
      </c>
      <c r="C59" s="38"/>
      <c r="D59" s="64"/>
      <c r="E59" s="64"/>
      <c r="F59" s="64"/>
      <c r="G59" s="79"/>
      <c r="H59" s="79">
        <f t="shared" si="1"/>
        <v>0</v>
      </c>
      <c r="I59" s="79" t="e">
        <f t="shared" si="2"/>
        <v>#DIV/0!</v>
      </c>
    </row>
    <row r="60" spans="1:9" ht="34.5" hidden="1">
      <c r="A60" s="91" t="s">
        <v>239</v>
      </c>
      <c r="B60" s="73" t="s">
        <v>100</v>
      </c>
      <c r="C60" s="64"/>
      <c r="D60" s="64"/>
      <c r="E60" s="64"/>
      <c r="F60" s="64"/>
      <c r="G60" s="79"/>
      <c r="H60" s="79">
        <f t="shared" si="1"/>
        <v>0</v>
      </c>
      <c r="I60" s="79" t="e">
        <f t="shared" si="2"/>
        <v>#DIV/0!</v>
      </c>
    </row>
    <row r="61" spans="1:9" ht="34.5" hidden="1">
      <c r="A61" s="89" t="s">
        <v>101</v>
      </c>
      <c r="B61" s="68" t="s">
        <v>56</v>
      </c>
      <c r="C61" s="64"/>
      <c r="D61" s="64"/>
      <c r="E61" s="64"/>
      <c r="F61" s="64"/>
      <c r="G61" s="79"/>
      <c r="H61" s="79">
        <f t="shared" si="1"/>
        <v>0</v>
      </c>
      <c r="I61" s="79" t="e">
        <f t="shared" si="2"/>
        <v>#DIV/0!</v>
      </c>
    </row>
    <row r="62" spans="1:9" ht="23.25" hidden="1">
      <c r="A62" s="89" t="s">
        <v>240</v>
      </c>
      <c r="B62" s="68" t="s">
        <v>57</v>
      </c>
      <c r="C62" s="64"/>
      <c r="D62" s="64"/>
      <c r="E62" s="64"/>
      <c r="F62" s="64"/>
      <c r="G62" s="79"/>
      <c r="H62" s="79">
        <f t="shared" si="1"/>
        <v>0</v>
      </c>
      <c r="I62" s="79" t="e">
        <f t="shared" si="2"/>
        <v>#DIV/0!</v>
      </c>
    </row>
    <row r="63" spans="1:9" ht="57" hidden="1">
      <c r="A63" s="89" t="s">
        <v>102</v>
      </c>
      <c r="B63" s="68" t="s">
        <v>58</v>
      </c>
      <c r="C63" s="64"/>
      <c r="D63" s="64"/>
      <c r="E63" s="64"/>
      <c r="F63" s="64"/>
      <c r="G63" s="79"/>
      <c r="H63" s="79">
        <f t="shared" si="1"/>
        <v>0</v>
      </c>
      <c r="I63" s="79" t="e">
        <f t="shared" si="2"/>
        <v>#DIV/0!</v>
      </c>
    </row>
    <row r="64" spans="1:9" ht="33" hidden="1">
      <c r="A64" s="90" t="s">
        <v>241</v>
      </c>
      <c r="B64" s="68" t="s">
        <v>59</v>
      </c>
      <c r="C64" s="64"/>
      <c r="D64" s="64"/>
      <c r="E64" s="64"/>
      <c r="F64" s="64"/>
      <c r="G64" s="79"/>
      <c r="H64" s="79">
        <f t="shared" si="1"/>
        <v>0</v>
      </c>
      <c r="I64" s="79" t="e">
        <f t="shared" si="2"/>
        <v>#DIV/0!</v>
      </c>
    </row>
    <row r="65" spans="1:9" ht="23.25" hidden="1">
      <c r="A65" s="89" t="s">
        <v>242</v>
      </c>
      <c r="B65" s="74" t="s">
        <v>103</v>
      </c>
      <c r="C65" s="64"/>
      <c r="D65" s="64"/>
      <c r="E65" s="64"/>
      <c r="F65" s="64"/>
      <c r="G65" s="79"/>
      <c r="H65" s="79">
        <f t="shared" si="1"/>
        <v>0</v>
      </c>
      <c r="I65" s="79" t="e">
        <f t="shared" si="2"/>
        <v>#DIV/0!</v>
      </c>
    </row>
    <row r="66" spans="1:9" s="67" customFormat="1" ht="15.75">
      <c r="A66" s="9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/>
      <c r="G66" s="79"/>
      <c r="H66" s="79">
        <f t="shared" si="1"/>
        <v>0</v>
      </c>
      <c r="I66" s="79"/>
    </row>
    <row r="67" spans="1:9" ht="23.25" hidden="1">
      <c r="A67" s="89" t="s">
        <v>108</v>
      </c>
      <c r="B67" s="68" t="s">
        <v>78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79" t="e">
        <f t="shared" si="2"/>
        <v>#DIV/0!</v>
      </c>
    </row>
    <row r="68" spans="1:9" ht="22.5" hidden="1">
      <c r="A68" s="82" t="s">
        <v>245</v>
      </c>
      <c r="B68" s="68" t="s">
        <v>82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79" t="e">
        <f t="shared" si="2"/>
        <v>#DIV/0!</v>
      </c>
    </row>
    <row r="69" spans="1:9" s="101" customFormat="1" ht="15.75">
      <c r="A69" s="102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98" t="e">
        <f t="shared" si="2"/>
        <v>#DIV/0!</v>
      </c>
    </row>
    <row r="70" spans="1:9" s="101" customFormat="1" ht="15.75">
      <c r="A70" s="102" t="s">
        <v>115</v>
      </c>
      <c r="B70" s="99" t="s">
        <v>131</v>
      </c>
      <c r="C70" s="103">
        <f>C71+C74+C77+C80+C84+C86</f>
        <v>0</v>
      </c>
      <c r="D70" s="103">
        <f>D71+D74+D77+D80+D84</f>
        <v>0</v>
      </c>
      <c r="E70" s="103"/>
      <c r="F70" s="103">
        <f>F71+F74+F77+F80+F84</f>
        <v>0</v>
      </c>
      <c r="G70" s="98" t="e">
        <f t="shared" si="0"/>
        <v>#DIV/0!</v>
      </c>
      <c r="H70" s="98">
        <f t="shared" si="1"/>
        <v>0</v>
      </c>
      <c r="I70" s="98" t="e">
        <f t="shared" si="2"/>
        <v>#DIV/0!</v>
      </c>
    </row>
    <row r="71" spans="1:9" s="67" customFormat="1" ht="22.5">
      <c r="A71" s="9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79" t="e">
        <f t="shared" si="2"/>
        <v>#DIV/0!</v>
      </c>
    </row>
    <row r="72" spans="1:9" ht="23.25">
      <c r="A72" s="89" t="s">
        <v>247</v>
      </c>
      <c r="B72" s="68" t="s">
        <v>116</v>
      </c>
      <c r="C72" s="38"/>
      <c r="D72" s="64"/>
      <c r="E72" s="64"/>
      <c r="F72" s="64"/>
      <c r="G72" s="79" t="e">
        <f aca="true" t="shared" si="3" ref="G72:G84">F72/D72*100</f>
        <v>#DIV/0!</v>
      </c>
      <c r="H72" s="79">
        <f aca="true" t="shared" si="4" ref="H72:H84">F72-D72</f>
        <v>0</v>
      </c>
      <c r="I72" s="79" t="e">
        <f aca="true" t="shared" si="5" ref="I72:I84">F72/C72*100</f>
        <v>#DIV/0!</v>
      </c>
    </row>
    <row r="73" spans="1:9" ht="23.25" hidden="1">
      <c r="A73" s="89" t="s">
        <v>249</v>
      </c>
      <c r="B73" s="68" t="s">
        <v>117</v>
      </c>
      <c r="C73" s="64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79" t="e">
        <f t="shared" si="5"/>
        <v>#DIV/0!</v>
      </c>
    </row>
    <row r="74" spans="1:9" s="67" customFormat="1" ht="31.5">
      <c r="A74" s="85" t="s">
        <v>250</v>
      </c>
      <c r="B74" s="66" t="s">
        <v>133</v>
      </c>
      <c r="C74" s="64">
        <f>C76+C75</f>
        <v>0</v>
      </c>
      <c r="D74" s="64">
        <f>D76+D75</f>
        <v>0</v>
      </c>
      <c r="E74" s="64"/>
      <c r="F74" s="64">
        <f>F76+F75</f>
        <v>0</v>
      </c>
      <c r="G74" s="79" t="e">
        <f t="shared" si="3"/>
        <v>#DIV/0!</v>
      </c>
      <c r="H74" s="79">
        <f t="shared" si="4"/>
        <v>0</v>
      </c>
      <c r="I74" s="79"/>
    </row>
    <row r="75" spans="1:9" s="67" customFormat="1" ht="45">
      <c r="A75" s="82" t="s">
        <v>386</v>
      </c>
      <c r="B75" s="68" t="s">
        <v>385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79"/>
    </row>
    <row r="76" spans="1:9" ht="15.75" hidden="1">
      <c r="A76" s="89" t="s">
        <v>252</v>
      </c>
      <c r="B76" s="68" t="s">
        <v>119</v>
      </c>
      <c r="C76" s="64"/>
      <c r="D76" s="64"/>
      <c r="E76" s="64"/>
      <c r="F76" s="64"/>
      <c r="G76" s="79" t="e">
        <f t="shared" si="3"/>
        <v>#DIV/0!</v>
      </c>
      <c r="H76" s="79">
        <f t="shared" si="4"/>
        <v>0</v>
      </c>
      <c r="I76" s="79" t="e">
        <f t="shared" si="5"/>
        <v>#DIV/0!</v>
      </c>
    </row>
    <row r="77" spans="1:9" s="67" customFormat="1" ht="22.5">
      <c r="A77" s="90" t="s">
        <v>253</v>
      </c>
      <c r="B77" s="66" t="s">
        <v>134</v>
      </c>
      <c r="C77" s="64">
        <f>C78+C79</f>
        <v>0</v>
      </c>
      <c r="D77" s="64">
        <f>D78+D79</f>
        <v>0</v>
      </c>
      <c r="E77" s="64"/>
      <c r="F77" s="64">
        <f>F78+F79</f>
        <v>0</v>
      </c>
      <c r="G77" s="79" t="e">
        <f t="shared" si="3"/>
        <v>#DIV/0!</v>
      </c>
      <c r="H77" s="79">
        <f t="shared" si="4"/>
        <v>0</v>
      </c>
      <c r="I77" s="79" t="e">
        <f t="shared" si="5"/>
        <v>#DIV/0!</v>
      </c>
    </row>
    <row r="78" spans="1:9" ht="34.5">
      <c r="A78" s="89" t="s">
        <v>254</v>
      </c>
      <c r="B78" s="68" t="s">
        <v>122</v>
      </c>
      <c r="C78" s="38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79" t="e">
        <f t="shared" si="5"/>
        <v>#DIV/0!</v>
      </c>
    </row>
    <row r="79" spans="1:9" ht="39.75" customHeight="1">
      <c r="A79" s="89" t="s">
        <v>257</v>
      </c>
      <c r="B79" s="68" t="s">
        <v>123</v>
      </c>
      <c r="C79" s="38"/>
      <c r="D79" s="64"/>
      <c r="E79" s="64"/>
      <c r="F79" s="64"/>
      <c r="G79" s="79" t="e">
        <f t="shared" si="3"/>
        <v>#DIV/0!</v>
      </c>
      <c r="H79" s="79">
        <f t="shared" si="4"/>
        <v>0</v>
      </c>
      <c r="I79" s="79" t="e">
        <f t="shared" si="5"/>
        <v>#DIV/0!</v>
      </c>
    </row>
    <row r="80" spans="1:9" s="67" customFormat="1" ht="15.75">
      <c r="A80" s="90" t="s">
        <v>138</v>
      </c>
      <c r="B80" s="66" t="s">
        <v>136</v>
      </c>
      <c r="C80" s="64">
        <f>C81+C83+C82</f>
        <v>0</v>
      </c>
      <c r="D80" s="64">
        <f>D81+D83+D82</f>
        <v>0</v>
      </c>
      <c r="E80" s="64"/>
      <c r="F80" s="64">
        <f>F81+F83+F82</f>
        <v>0</v>
      </c>
      <c r="G80" s="79"/>
      <c r="H80" s="79">
        <f t="shared" si="4"/>
        <v>0</v>
      </c>
      <c r="I80" s="79" t="e">
        <f t="shared" si="5"/>
        <v>#DIV/0!</v>
      </c>
    </row>
    <row r="81" spans="1:9" ht="57" hidden="1">
      <c r="A81" s="89" t="s">
        <v>266</v>
      </c>
      <c r="B81" s="68" t="s">
        <v>126</v>
      </c>
      <c r="C81" s="64"/>
      <c r="D81" s="64"/>
      <c r="E81" s="64"/>
      <c r="F81" s="64"/>
      <c r="G81" s="79"/>
      <c r="H81" s="79">
        <f t="shared" si="4"/>
        <v>0</v>
      </c>
      <c r="I81" s="79" t="e">
        <f t="shared" si="5"/>
        <v>#DIV/0!</v>
      </c>
    </row>
    <row r="82" spans="1:9" ht="79.5" hidden="1">
      <c r="A82" s="89" t="s">
        <v>158</v>
      </c>
      <c r="B82" s="68" t="s">
        <v>156</v>
      </c>
      <c r="C82" s="64"/>
      <c r="D82" s="64"/>
      <c r="E82" s="64"/>
      <c r="F82" s="64"/>
      <c r="G82" s="79"/>
      <c r="H82" s="79">
        <f t="shared" si="4"/>
        <v>0</v>
      </c>
      <c r="I82" s="79" t="e">
        <f t="shared" si="5"/>
        <v>#DIV/0!</v>
      </c>
    </row>
    <row r="83" spans="1:9" ht="23.25">
      <c r="A83" s="89" t="s">
        <v>267</v>
      </c>
      <c r="B83" s="68" t="s">
        <v>127</v>
      </c>
      <c r="C83" s="38"/>
      <c r="D83" s="64"/>
      <c r="E83" s="64"/>
      <c r="F83" s="64"/>
      <c r="G83" s="79"/>
      <c r="H83" s="79">
        <f t="shared" si="4"/>
        <v>0</v>
      </c>
      <c r="I83" s="79" t="e">
        <f t="shared" si="5"/>
        <v>#DIV/0!</v>
      </c>
    </row>
    <row r="84" spans="1:9" s="67" customFormat="1" ht="22.5">
      <c r="A84" s="9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 t="e">
        <f t="shared" si="3"/>
        <v>#DIV/0!</v>
      </c>
      <c r="H84" s="79">
        <f t="shared" si="4"/>
        <v>0</v>
      </c>
      <c r="I84" s="79" t="e">
        <f t="shared" si="5"/>
        <v>#DIV/0!</v>
      </c>
    </row>
    <row r="85" spans="1:9" ht="25.5" customHeight="1">
      <c r="A85" s="89" t="s">
        <v>271</v>
      </c>
      <c r="B85" s="68" t="s">
        <v>128</v>
      </c>
      <c r="C85" s="38"/>
      <c r="D85" s="64"/>
      <c r="E85" s="64"/>
      <c r="F85" s="64"/>
      <c r="G85" s="79" t="e">
        <f>F85/D85*100</f>
        <v>#DIV/0!</v>
      </c>
      <c r="H85" s="79">
        <f>F85-D85</f>
        <v>0</v>
      </c>
      <c r="I85" s="79" t="e">
        <f>F85/C85*100</f>
        <v>#DIV/0!</v>
      </c>
    </row>
    <row r="86" spans="1:9" ht="34.5" hidden="1">
      <c r="A86" s="89" t="s">
        <v>129</v>
      </c>
      <c r="B86" s="70" t="s">
        <v>143</v>
      </c>
      <c r="C86" s="64"/>
      <c r="D86" s="64"/>
      <c r="E86" s="64"/>
      <c r="F86" s="64"/>
      <c r="G86" s="79" t="e">
        <f>F86/D86*100</f>
        <v>#DIV/0!</v>
      </c>
      <c r="H86" s="79">
        <f>F86-D86</f>
        <v>0</v>
      </c>
      <c r="I86" s="79" t="e">
        <f>F86/C86*100</f>
        <v>#DIV/0!</v>
      </c>
    </row>
    <row r="87" spans="1:9" s="101" customFormat="1" ht="15.75">
      <c r="A87" s="104" t="s">
        <v>130</v>
      </c>
      <c r="B87" s="105"/>
      <c r="C87" s="100">
        <f>C69+C70</f>
        <v>0</v>
      </c>
      <c r="D87" s="100">
        <f>D69+D70</f>
        <v>0</v>
      </c>
      <c r="E87" s="100"/>
      <c r="F87" s="100">
        <f>F69+F70</f>
        <v>0</v>
      </c>
      <c r="G87" s="98" t="e">
        <f>F87/D87*100</f>
        <v>#DIV/0!</v>
      </c>
      <c r="H87" s="98">
        <f>F87-D87</f>
        <v>0</v>
      </c>
      <c r="I87" s="98" t="e">
        <f>F87/C87*100</f>
        <v>#DIV/0!</v>
      </c>
    </row>
    <row r="88" spans="1:9" s="203" customFormat="1" ht="15.75">
      <c r="A88" s="212"/>
      <c r="B88" s="213"/>
      <c r="C88" s="165">
        <v>6011.5</v>
      </c>
      <c r="D88" s="214">
        <v>8696.382</v>
      </c>
      <c r="E88" s="235"/>
      <c r="F88" s="164">
        <v>8728.422</v>
      </c>
      <c r="G88" s="215"/>
      <c r="H88" s="215"/>
      <c r="I88" s="215"/>
    </row>
    <row r="89" spans="1:9" s="203" customFormat="1" ht="15.75">
      <c r="A89" s="212"/>
      <c r="B89" s="213"/>
      <c r="C89" s="165">
        <f>C87-C88</f>
        <v>-6011.5</v>
      </c>
      <c r="D89" s="165">
        <f>D87-D88</f>
        <v>-8696.382</v>
      </c>
      <c r="E89" s="165"/>
      <c r="F89" s="165">
        <f>F87-F88</f>
        <v>-8728.422</v>
      </c>
      <c r="G89" s="215"/>
      <c r="H89" s="215"/>
      <c r="I89" s="215"/>
    </row>
    <row r="90" spans="1:5" ht="37.5">
      <c r="A90" s="111" t="s">
        <v>302</v>
      </c>
      <c r="B90" s="108"/>
      <c r="C90" s="396"/>
      <c r="D90" s="396"/>
      <c r="E90" s="232"/>
    </row>
    <row r="91" spans="1:5" ht="18.75">
      <c r="A91" s="111"/>
      <c r="B91" s="107"/>
      <c r="C91" s="113"/>
      <c r="D91" s="113"/>
      <c r="E91" s="113"/>
    </row>
    <row r="92" spans="1:5" ht="18.75">
      <c r="A92" s="111" t="s">
        <v>298</v>
      </c>
      <c r="B92" s="108"/>
      <c r="C92" s="385" t="s">
        <v>308</v>
      </c>
      <c r="D92" s="385"/>
      <c r="E92" s="231"/>
    </row>
    <row r="93" spans="3:5" ht="15">
      <c r="C93" s="115"/>
      <c r="D93" s="115"/>
      <c r="E93" s="115"/>
    </row>
  </sheetData>
  <sheetProtection formatCells="0" formatColumns="0" formatRows="0" insertColumns="0" insertRows="0" insertHyperlinks="0" deleteColumns="0" deleteRows="0" sort="0" autoFilter="0" pivotTables="0"/>
  <mergeCells count="8">
    <mergeCell ref="C90:D90"/>
    <mergeCell ref="C92:D92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SheetLayoutView="100" zoomScalePageLayoutView="0" workbookViewId="0" topLeftCell="A1">
      <pane ySplit="5" topLeftCell="A53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0039062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>
      <c r="A1" s="386" t="s">
        <v>392</v>
      </c>
      <c r="B1" s="386"/>
      <c r="C1" s="386"/>
      <c r="D1" s="386"/>
      <c r="E1" s="386"/>
      <c r="F1" s="386"/>
      <c r="G1" s="386"/>
      <c r="H1" s="386"/>
      <c r="I1" s="386"/>
    </row>
    <row r="2" spans="1:9" s="106" customFormat="1" ht="6" customHeight="1">
      <c r="A2" s="387"/>
      <c r="B2" s="387"/>
      <c r="C2" s="387"/>
      <c r="D2" s="387"/>
      <c r="E2" s="387"/>
      <c r="F2" s="387"/>
      <c r="G2" s="387"/>
      <c r="H2" s="387"/>
      <c r="I2" s="387"/>
    </row>
    <row r="3" spans="1:10" s="95" customFormat="1" ht="12.75">
      <c r="A3" s="395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95" t="s">
        <v>114</v>
      </c>
      <c r="J3" s="94"/>
    </row>
    <row r="4" spans="1:10" s="95" customFormat="1" ht="39" customHeight="1">
      <c r="A4" s="395"/>
      <c r="B4" s="393"/>
      <c r="C4" s="395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5"/>
      <c r="J4" s="94"/>
    </row>
    <row r="5" spans="1:9" s="96" customFormat="1" ht="12.75">
      <c r="A5" s="92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68">
        <v>8</v>
      </c>
    </row>
    <row r="6" spans="1:9" s="67" customFormat="1" ht="22.5">
      <c r="A6" s="93" t="s">
        <v>204</v>
      </c>
      <c r="B6" s="66" t="s">
        <v>26</v>
      </c>
      <c r="C6" s="63"/>
      <c r="D6" s="63"/>
      <c r="E6" s="63"/>
      <c r="F6" s="63"/>
      <c r="G6" s="63"/>
      <c r="H6" s="63"/>
      <c r="I6" s="63"/>
    </row>
    <row r="7" spans="1:9" s="67" customFormat="1" ht="15.75">
      <c r="A7" s="85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79" t="e">
        <f>F7/C7*100</f>
        <v>#DIV/0!</v>
      </c>
    </row>
    <row r="8" spans="1:9" ht="15.75">
      <c r="A8" s="82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79" t="e">
        <f aca="true" t="shared" si="2" ref="I8:I71">F8/C8*100</f>
        <v>#DIV/0!</v>
      </c>
    </row>
    <row r="9" spans="1:9" ht="55.5" customHeight="1">
      <c r="A9" s="82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79" t="e">
        <f t="shared" si="2"/>
        <v>#DIV/0!</v>
      </c>
    </row>
    <row r="10" spans="1:9" ht="101.25">
      <c r="A10" s="83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79"/>
    </row>
    <row r="11" spans="1:9" ht="82.5" customHeight="1" hidden="1">
      <c r="A11" s="84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79"/>
    </row>
    <row r="12" spans="1:9" ht="90.75" hidden="1">
      <c r="A12" s="84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79"/>
    </row>
    <row r="13" spans="1:9" ht="45">
      <c r="A13" s="82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79"/>
    </row>
    <row r="14" spans="1:9" ht="90" hidden="1">
      <c r="A14" s="83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79"/>
    </row>
    <row r="15" spans="1:9" s="67" customFormat="1" ht="42">
      <c r="A15" s="85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79"/>
    </row>
    <row r="16" spans="1:9" ht="56.25" hidden="1">
      <c r="A16" s="82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79"/>
    </row>
    <row r="17" spans="1:9" ht="90" hidden="1">
      <c r="A17" s="83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79"/>
    </row>
    <row r="18" spans="1:9" ht="123.75" hidden="1">
      <c r="A18" s="83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79"/>
    </row>
    <row r="19" spans="1:9" ht="63">
      <c r="A19" s="8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79"/>
    </row>
    <row r="20" spans="1:9" ht="33.75">
      <c r="A20" s="83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79"/>
    </row>
    <row r="21" spans="1:9" ht="45" customHeight="1">
      <c r="A21" s="83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79"/>
    </row>
    <row r="22" spans="1:9" ht="51" customHeight="1">
      <c r="A22" s="83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79"/>
    </row>
    <row r="23" spans="1:9" ht="45.75" customHeight="1">
      <c r="A23" s="83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79"/>
    </row>
    <row r="24" spans="1:9" s="67" customFormat="1" ht="15.75">
      <c r="A24" s="85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79" t="e">
        <f t="shared" si="2"/>
        <v>#DIV/0!</v>
      </c>
    </row>
    <row r="25" spans="1:9" ht="22.5" hidden="1">
      <c r="A25" s="82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79" t="e">
        <f t="shared" si="2"/>
        <v>#DIV/0!</v>
      </c>
    </row>
    <row r="26" spans="1:9" ht="15.75">
      <c r="A26" s="8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79" t="e">
        <f t="shared" si="2"/>
        <v>#DIV/0!</v>
      </c>
    </row>
    <row r="27" spans="1:9" s="67" customFormat="1" ht="15.75">
      <c r="A27" s="85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79" t="e">
        <f t="shared" si="2"/>
        <v>#DIV/0!</v>
      </c>
    </row>
    <row r="28" spans="1:9" ht="45">
      <c r="A28" s="82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79" t="e">
        <f t="shared" si="2"/>
        <v>#DIV/0!</v>
      </c>
    </row>
    <row r="29" spans="1:9" ht="22.5" hidden="1">
      <c r="A29" s="82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79" t="e">
        <f t="shared" si="2"/>
        <v>#DIV/0!</v>
      </c>
    </row>
    <row r="30" spans="1:9" s="67" customFormat="1" ht="15.75">
      <c r="A30" s="85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79" t="e">
        <f t="shared" si="2"/>
        <v>#DIV/0!</v>
      </c>
    </row>
    <row r="31" spans="1:9" ht="68.25">
      <c r="A31" s="8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79" t="e">
        <f t="shared" si="2"/>
        <v>#DIV/0!</v>
      </c>
    </row>
    <row r="32" spans="1:9" ht="68.25">
      <c r="A32" s="8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79" t="e">
        <f t="shared" si="2"/>
        <v>#DIV/0!</v>
      </c>
    </row>
    <row r="33" spans="1:9" s="67" customFormat="1" ht="15.75">
      <c r="A33" s="85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79" t="e">
        <f t="shared" si="2"/>
        <v>#DIV/0!</v>
      </c>
    </row>
    <row r="34" spans="1:9" ht="45" hidden="1">
      <c r="A34" s="82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79" t="e">
        <f t="shared" si="2"/>
        <v>#DIV/0!</v>
      </c>
    </row>
    <row r="35" spans="1:9" ht="45">
      <c r="A35" s="82" t="s">
        <v>218</v>
      </c>
      <c r="B35" s="68" t="s">
        <v>79</v>
      </c>
      <c r="C35" s="38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79" t="e">
        <f t="shared" si="2"/>
        <v>#DIV/0!</v>
      </c>
    </row>
    <row r="36" spans="1:9" ht="68.25" hidden="1">
      <c r="A36" s="8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79" t="e">
        <f t="shared" si="2"/>
        <v>#DIV/0!</v>
      </c>
    </row>
    <row r="37" spans="1:9" s="67" customFormat="1" ht="31.5" hidden="1">
      <c r="A37" s="85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79" t="e">
        <f t="shared" si="2"/>
        <v>#DIV/0!</v>
      </c>
    </row>
    <row r="38" spans="1:9" ht="34.5" hidden="1">
      <c r="A38" s="8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79" t="e">
        <f t="shared" si="2"/>
        <v>#DIV/0!</v>
      </c>
    </row>
    <row r="39" spans="1:9" ht="15.75" hidden="1">
      <c r="A39" s="82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79" t="e">
        <f t="shared" si="2"/>
        <v>#DIV/0!</v>
      </c>
    </row>
    <row r="40" spans="1:9" s="67" customFormat="1" ht="33.75" customHeight="1">
      <c r="A40" s="85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79" t="e">
        <f t="shared" si="2"/>
        <v>#DIV/0!</v>
      </c>
    </row>
    <row r="41" spans="1:9" ht="33.75" hidden="1">
      <c r="A41" s="82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79" t="e">
        <f t="shared" si="2"/>
        <v>#DIV/0!</v>
      </c>
    </row>
    <row r="42" spans="1:9" s="67" customFormat="1" ht="99.75" customHeight="1">
      <c r="A42" s="8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79" t="e">
        <f t="shared" si="2"/>
        <v>#DIV/0!</v>
      </c>
    </row>
    <row r="43" spans="1:9" ht="68.25" customHeight="1">
      <c r="A43" s="84" t="s">
        <v>228</v>
      </c>
      <c r="B43" s="68" t="s">
        <v>160</v>
      </c>
      <c r="C43" s="41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79" t="e">
        <f t="shared" si="2"/>
        <v>#DIV/0!</v>
      </c>
    </row>
    <row r="44" spans="1:9" ht="47.25" customHeight="1" hidden="1">
      <c r="A44" s="89" t="s">
        <v>230</v>
      </c>
      <c r="B44" s="68" t="s">
        <v>72</v>
      </c>
      <c r="C44" s="38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79" t="e">
        <f t="shared" si="2"/>
        <v>#DIV/0!</v>
      </c>
    </row>
    <row r="45" spans="1:9" ht="55.5" customHeight="1">
      <c r="A45" s="82" t="s">
        <v>232</v>
      </c>
      <c r="B45" s="68" t="s">
        <v>73</v>
      </c>
      <c r="C45" s="38"/>
      <c r="D45" s="64"/>
      <c r="E45" s="64"/>
      <c r="F45" s="64"/>
      <c r="G45" s="79"/>
      <c r="H45" s="79">
        <f t="shared" si="1"/>
        <v>0</v>
      </c>
      <c r="I45" s="79" t="e">
        <f t="shared" si="2"/>
        <v>#DIV/0!</v>
      </c>
    </row>
    <row r="46" spans="1:9" s="67" customFormat="1" ht="25.5" customHeight="1">
      <c r="A46" s="9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/>
      <c r="H46" s="79">
        <f t="shared" si="1"/>
        <v>0</v>
      </c>
      <c r="I46" s="79"/>
    </row>
    <row r="47" spans="1:9" ht="23.25" hidden="1">
      <c r="A47" s="89" t="s">
        <v>92</v>
      </c>
      <c r="B47" s="68" t="s">
        <v>47</v>
      </c>
      <c r="C47" s="64"/>
      <c r="D47" s="64"/>
      <c r="E47" s="64"/>
      <c r="F47" s="64"/>
      <c r="G47" s="79"/>
      <c r="H47" s="79">
        <f t="shared" si="1"/>
        <v>0</v>
      </c>
      <c r="I47" s="79" t="e">
        <f t="shared" si="2"/>
        <v>#DIV/0!</v>
      </c>
    </row>
    <row r="48" spans="1:9" s="67" customFormat="1" ht="33" hidden="1">
      <c r="A48" s="9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/>
      <c r="H48" s="79">
        <f t="shared" si="1"/>
        <v>0</v>
      </c>
      <c r="I48" s="79" t="e">
        <f t="shared" si="2"/>
        <v>#DIV/0!</v>
      </c>
    </row>
    <row r="49" spans="1:9" ht="34.5" hidden="1">
      <c r="A49" s="89" t="s">
        <v>93</v>
      </c>
      <c r="B49" s="68" t="s">
        <v>75</v>
      </c>
      <c r="C49" s="64"/>
      <c r="D49" s="64"/>
      <c r="E49" s="64"/>
      <c r="F49" s="64"/>
      <c r="G49" s="79"/>
      <c r="H49" s="79">
        <f t="shared" si="1"/>
        <v>0</v>
      </c>
      <c r="I49" s="79" t="e">
        <f t="shared" si="2"/>
        <v>#DIV/0!</v>
      </c>
    </row>
    <row r="50" spans="1:9" s="67" customFormat="1" ht="22.5">
      <c r="A50" s="9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79" t="e">
        <f t="shared" si="2"/>
        <v>#DIV/0!</v>
      </c>
    </row>
    <row r="51" spans="1:9" ht="48.75" customHeight="1">
      <c r="A51" s="89" t="s">
        <v>233</v>
      </c>
      <c r="B51" s="68" t="s">
        <v>196</v>
      </c>
      <c r="C51" s="38"/>
      <c r="D51" s="64"/>
      <c r="E51" s="64"/>
      <c r="F51" s="64"/>
      <c r="G51" s="79"/>
      <c r="H51" s="79">
        <f t="shared" si="1"/>
        <v>0</v>
      </c>
      <c r="I51" s="79" t="e">
        <f t="shared" si="2"/>
        <v>#DIV/0!</v>
      </c>
    </row>
    <row r="52" spans="1:9" ht="68.25" hidden="1">
      <c r="A52" s="8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79" t="e">
        <f t="shared" si="2"/>
        <v>#DIV/0!</v>
      </c>
    </row>
    <row r="53" spans="1:9" s="67" customFormat="1" ht="21">
      <c r="A53" s="85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79" t="e">
        <f t="shared" si="2"/>
        <v>#DIV/0!</v>
      </c>
    </row>
    <row r="54" spans="1:9" ht="34.5">
      <c r="A54" s="8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79" t="e">
        <f t="shared" si="2"/>
        <v>#DIV/0!</v>
      </c>
    </row>
    <row r="55" spans="1:9" s="67" customFormat="1" ht="21" hidden="1">
      <c r="A55" s="85" t="s">
        <v>236</v>
      </c>
      <c r="B55" s="66" t="s">
        <v>51</v>
      </c>
      <c r="C55" s="64">
        <f>C56+C57+C58+C59+C60+C61+C62+C63+C64</f>
        <v>0</v>
      </c>
      <c r="D55" s="64">
        <f>D56+D57+D58+D59+D60+D61+D62+D63+D64</f>
        <v>0</v>
      </c>
      <c r="E55" s="64"/>
      <c r="F55" s="64">
        <f>F56+F57+F58+F59+F60+F61+F62+F63+F64</f>
        <v>0</v>
      </c>
      <c r="G55" s="79" t="e">
        <f t="shared" si="0"/>
        <v>#DIV/0!</v>
      </c>
      <c r="H55" s="79">
        <f t="shared" si="1"/>
        <v>0</v>
      </c>
      <c r="I55" s="79" t="e">
        <f t="shared" si="2"/>
        <v>#DIV/0!</v>
      </c>
    </row>
    <row r="56" spans="1:9" ht="124.5" hidden="1">
      <c r="A56" s="84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79" t="e">
        <f t="shared" si="2"/>
        <v>#DIV/0!</v>
      </c>
    </row>
    <row r="57" spans="1:9" ht="57" hidden="1">
      <c r="A57" s="8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79" t="e">
        <f t="shared" si="2"/>
        <v>#DIV/0!</v>
      </c>
    </row>
    <row r="58" spans="1:9" ht="68.25" hidden="1">
      <c r="A58" s="9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79" t="e">
        <f t="shared" si="2"/>
        <v>#DIV/0!</v>
      </c>
    </row>
    <row r="59" spans="1:9" ht="34.5" hidden="1">
      <c r="A59" s="91" t="s">
        <v>239</v>
      </c>
      <c r="B59" s="73" t="s">
        <v>100</v>
      </c>
      <c r="C59" s="64"/>
      <c r="D59" s="64"/>
      <c r="E59" s="64"/>
      <c r="F59" s="64"/>
      <c r="G59" s="79" t="e">
        <f t="shared" si="0"/>
        <v>#DIV/0!</v>
      </c>
      <c r="H59" s="79">
        <f t="shared" si="1"/>
        <v>0</v>
      </c>
      <c r="I59" s="79" t="e">
        <f t="shared" si="2"/>
        <v>#DIV/0!</v>
      </c>
    </row>
    <row r="60" spans="1:9" ht="34.5" hidden="1">
      <c r="A60" s="89" t="s">
        <v>101</v>
      </c>
      <c r="B60" s="68" t="s">
        <v>56</v>
      </c>
      <c r="C60" s="64"/>
      <c r="D60" s="64"/>
      <c r="E60" s="64"/>
      <c r="F60" s="64"/>
      <c r="G60" s="79" t="e">
        <f t="shared" si="0"/>
        <v>#DIV/0!</v>
      </c>
      <c r="H60" s="79">
        <f t="shared" si="1"/>
        <v>0</v>
      </c>
      <c r="I60" s="79" t="e">
        <f t="shared" si="2"/>
        <v>#DIV/0!</v>
      </c>
    </row>
    <row r="61" spans="1:9" ht="23.25" hidden="1">
      <c r="A61" s="89" t="s">
        <v>240</v>
      </c>
      <c r="B61" s="68" t="s">
        <v>57</v>
      </c>
      <c r="C61" s="64"/>
      <c r="D61" s="64"/>
      <c r="E61" s="64"/>
      <c r="F61" s="64"/>
      <c r="G61" s="79" t="e">
        <f t="shared" si="0"/>
        <v>#DIV/0!</v>
      </c>
      <c r="H61" s="79">
        <f t="shared" si="1"/>
        <v>0</v>
      </c>
      <c r="I61" s="79" t="e">
        <f t="shared" si="2"/>
        <v>#DIV/0!</v>
      </c>
    </row>
    <row r="62" spans="1:9" ht="57" hidden="1">
      <c r="A62" s="89" t="s">
        <v>102</v>
      </c>
      <c r="B62" s="68" t="s">
        <v>58</v>
      </c>
      <c r="C62" s="64"/>
      <c r="D62" s="64"/>
      <c r="E62" s="64"/>
      <c r="F62" s="64"/>
      <c r="G62" s="79" t="e">
        <f t="shared" si="0"/>
        <v>#DIV/0!</v>
      </c>
      <c r="H62" s="79">
        <f t="shared" si="1"/>
        <v>0</v>
      </c>
      <c r="I62" s="79" t="e">
        <f t="shared" si="2"/>
        <v>#DIV/0!</v>
      </c>
    </row>
    <row r="63" spans="1:9" ht="33" hidden="1">
      <c r="A63" s="90" t="s">
        <v>241</v>
      </c>
      <c r="B63" s="68" t="s">
        <v>59</v>
      </c>
      <c r="C63" s="64"/>
      <c r="D63" s="64"/>
      <c r="E63" s="64"/>
      <c r="F63" s="64"/>
      <c r="G63" s="79" t="e">
        <f t="shared" si="0"/>
        <v>#DIV/0!</v>
      </c>
      <c r="H63" s="79">
        <f t="shared" si="1"/>
        <v>0</v>
      </c>
      <c r="I63" s="79" t="e">
        <f t="shared" si="2"/>
        <v>#DIV/0!</v>
      </c>
    </row>
    <row r="64" spans="1:9" ht="23.25" hidden="1">
      <c r="A64" s="89" t="s">
        <v>242</v>
      </c>
      <c r="B64" s="74" t="s">
        <v>103</v>
      </c>
      <c r="C64" s="64"/>
      <c r="D64" s="64"/>
      <c r="E64" s="64"/>
      <c r="F64" s="64"/>
      <c r="G64" s="79" t="e">
        <f t="shared" si="0"/>
        <v>#DIV/0!</v>
      </c>
      <c r="H64" s="79">
        <f t="shared" si="1"/>
        <v>0</v>
      </c>
      <c r="I64" s="79" t="e">
        <f t="shared" si="2"/>
        <v>#DIV/0!</v>
      </c>
    </row>
    <row r="65" spans="1:9" s="67" customFormat="1" ht="15.75">
      <c r="A65" s="90" t="s">
        <v>113</v>
      </c>
      <c r="B65" s="66" t="s">
        <v>62</v>
      </c>
      <c r="C65" s="64">
        <f>C66+C67</f>
        <v>0</v>
      </c>
      <c r="D65" s="64">
        <f>D66+D67</f>
        <v>0</v>
      </c>
      <c r="E65" s="64"/>
      <c r="F65" s="64">
        <f>F66+F67</f>
        <v>0</v>
      </c>
      <c r="G65" s="79"/>
      <c r="H65" s="79">
        <f t="shared" si="1"/>
        <v>0</v>
      </c>
      <c r="I65" s="79"/>
    </row>
    <row r="66" spans="1:9" ht="23.25">
      <c r="A66" s="89" t="s">
        <v>108</v>
      </c>
      <c r="B66" s="68" t="s">
        <v>78</v>
      </c>
      <c r="C66" s="64"/>
      <c r="D66" s="64"/>
      <c r="E66" s="64"/>
      <c r="F66" s="64"/>
      <c r="G66" s="79"/>
      <c r="H66" s="79">
        <f t="shared" si="1"/>
        <v>0</v>
      </c>
      <c r="I66" s="79"/>
    </row>
    <row r="67" spans="1:9" ht="22.5" hidden="1">
      <c r="A67" s="82" t="s">
        <v>245</v>
      </c>
      <c r="B67" s="68" t="s">
        <v>82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79" t="e">
        <f t="shared" si="2"/>
        <v>#DIV/0!</v>
      </c>
    </row>
    <row r="68" spans="1:9" s="101" customFormat="1" ht="15.75">
      <c r="A68" s="102" t="s">
        <v>65</v>
      </c>
      <c r="B68" s="99"/>
      <c r="C68" s="100">
        <f>C8+C24+C27+C33+C37+C40+C46+C50+C55+C65+C48+C53+C15</f>
        <v>0</v>
      </c>
      <c r="D68" s="100">
        <f>D8+D24+D27+D33+D37+D40+D46+D50+D55+D65+D48+D53+D15</f>
        <v>0</v>
      </c>
      <c r="E68" s="100"/>
      <c r="F68" s="100">
        <f>F8+F24+F27+F33+F37+F40+F46+F50+F55+F65+F48+F53+F15</f>
        <v>0</v>
      </c>
      <c r="G68" s="98" t="e">
        <f t="shared" si="0"/>
        <v>#DIV/0!</v>
      </c>
      <c r="H68" s="98">
        <f t="shared" si="1"/>
        <v>0</v>
      </c>
      <c r="I68" s="98" t="e">
        <f t="shared" si="2"/>
        <v>#DIV/0!</v>
      </c>
    </row>
    <row r="69" spans="1:9" s="101" customFormat="1" ht="15.75">
      <c r="A69" s="102" t="s">
        <v>115</v>
      </c>
      <c r="B69" s="99" t="s">
        <v>131</v>
      </c>
      <c r="C69" s="103">
        <f>C70+C73+C76+C79+C83+C85</f>
        <v>0</v>
      </c>
      <c r="D69" s="103">
        <f>D70+D73+D76+D79+D83</f>
        <v>0</v>
      </c>
      <c r="E69" s="103"/>
      <c r="F69" s="103">
        <f>F70+F73+F76+F79+F83</f>
        <v>0</v>
      </c>
      <c r="G69" s="98" t="e">
        <f t="shared" si="0"/>
        <v>#DIV/0!</v>
      </c>
      <c r="H69" s="98">
        <f t="shared" si="1"/>
        <v>0</v>
      </c>
      <c r="I69" s="98" t="e">
        <f t="shared" si="2"/>
        <v>#DIV/0!</v>
      </c>
    </row>
    <row r="70" spans="1:9" s="67" customFormat="1" ht="22.5">
      <c r="A70" s="90" t="s">
        <v>273</v>
      </c>
      <c r="B70" s="66" t="s">
        <v>132</v>
      </c>
      <c r="C70" s="64">
        <f>C71+C72</f>
        <v>0</v>
      </c>
      <c r="D70" s="64">
        <f>D71+D72</f>
        <v>0</v>
      </c>
      <c r="E70" s="64"/>
      <c r="F70" s="64">
        <f>F71+F72</f>
        <v>0</v>
      </c>
      <c r="G70" s="79" t="e">
        <f t="shared" si="0"/>
        <v>#DIV/0!</v>
      </c>
      <c r="H70" s="79">
        <f t="shared" si="1"/>
        <v>0</v>
      </c>
      <c r="I70" s="79" t="e">
        <f t="shared" si="2"/>
        <v>#DIV/0!</v>
      </c>
    </row>
    <row r="71" spans="1:9" ht="23.25">
      <c r="A71" s="89" t="s">
        <v>247</v>
      </c>
      <c r="B71" s="68" t="s">
        <v>116</v>
      </c>
      <c r="C71" s="38"/>
      <c r="D71" s="64"/>
      <c r="E71" s="64"/>
      <c r="F71" s="64"/>
      <c r="G71" s="79" t="e">
        <f t="shared" si="0"/>
        <v>#DIV/0!</v>
      </c>
      <c r="H71" s="79">
        <f t="shared" si="1"/>
        <v>0</v>
      </c>
      <c r="I71" s="79" t="e">
        <f t="shared" si="2"/>
        <v>#DIV/0!</v>
      </c>
    </row>
    <row r="72" spans="1:9" ht="23.25" hidden="1">
      <c r="A72" s="89" t="s">
        <v>249</v>
      </c>
      <c r="B72" s="68" t="s">
        <v>117</v>
      </c>
      <c r="C72" s="64"/>
      <c r="D72" s="64"/>
      <c r="E72" s="64"/>
      <c r="F72" s="64"/>
      <c r="G72" s="79" t="e">
        <f aca="true" t="shared" si="3" ref="G72:G86">F72/D72*100</f>
        <v>#DIV/0!</v>
      </c>
      <c r="H72" s="79">
        <f aca="true" t="shared" si="4" ref="H72:H86">F72-D72</f>
        <v>0</v>
      </c>
      <c r="I72" s="79" t="e">
        <f aca="true" t="shared" si="5" ref="I72:I86">F72/C72*100</f>
        <v>#DIV/0!</v>
      </c>
    </row>
    <row r="73" spans="1:9" s="67" customFormat="1" ht="31.5">
      <c r="A73" s="85" t="s">
        <v>250</v>
      </c>
      <c r="B73" s="66" t="s">
        <v>133</v>
      </c>
      <c r="C73" s="64">
        <f>C75+C74</f>
        <v>0</v>
      </c>
      <c r="D73" s="64">
        <f>D75+D74</f>
        <v>0</v>
      </c>
      <c r="E73" s="64"/>
      <c r="F73" s="64">
        <f>F75+F74</f>
        <v>0</v>
      </c>
      <c r="G73" s="79" t="e">
        <f t="shared" si="3"/>
        <v>#DIV/0!</v>
      </c>
      <c r="H73" s="79">
        <f t="shared" si="4"/>
        <v>0</v>
      </c>
      <c r="I73" s="79"/>
    </row>
    <row r="74" spans="1:9" s="67" customFormat="1" ht="45">
      <c r="A74" s="82" t="s">
        <v>386</v>
      </c>
      <c r="B74" s="68" t="s">
        <v>385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79"/>
    </row>
    <row r="75" spans="1:9" ht="15.75" hidden="1">
      <c r="A75" s="89" t="s">
        <v>252</v>
      </c>
      <c r="B75" s="68" t="s">
        <v>119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79" t="e">
        <f t="shared" si="5"/>
        <v>#DIV/0!</v>
      </c>
    </row>
    <row r="76" spans="1:9" s="67" customFormat="1" ht="22.5">
      <c r="A76" s="90" t="s">
        <v>253</v>
      </c>
      <c r="B76" s="66" t="s">
        <v>134</v>
      </c>
      <c r="C76" s="64">
        <f>C77+C78</f>
        <v>0</v>
      </c>
      <c r="D76" s="64">
        <f>D77+D78</f>
        <v>0</v>
      </c>
      <c r="E76" s="64"/>
      <c r="F76" s="64">
        <f>F77+F78</f>
        <v>0</v>
      </c>
      <c r="G76" s="79" t="e">
        <f t="shared" si="3"/>
        <v>#DIV/0!</v>
      </c>
      <c r="H76" s="79">
        <f t="shared" si="4"/>
        <v>0</v>
      </c>
      <c r="I76" s="79" t="e">
        <f t="shared" si="5"/>
        <v>#DIV/0!</v>
      </c>
    </row>
    <row r="77" spans="1:9" ht="34.5">
      <c r="A77" s="89" t="s">
        <v>254</v>
      </c>
      <c r="B77" s="68" t="s">
        <v>122</v>
      </c>
      <c r="C77" s="38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79" t="e">
        <f t="shared" si="5"/>
        <v>#DIV/0!</v>
      </c>
    </row>
    <row r="78" spans="1:9" ht="36.75" customHeight="1">
      <c r="A78" s="89" t="s">
        <v>257</v>
      </c>
      <c r="B78" s="68" t="s">
        <v>123</v>
      </c>
      <c r="C78" s="38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79" t="e">
        <f t="shared" si="5"/>
        <v>#DIV/0!</v>
      </c>
    </row>
    <row r="79" spans="1:9" s="67" customFormat="1" ht="15.75">
      <c r="A79" s="90" t="s">
        <v>138</v>
      </c>
      <c r="B79" s="66" t="s">
        <v>136</v>
      </c>
      <c r="C79" s="64">
        <f>C80+C82+C81</f>
        <v>0</v>
      </c>
      <c r="D79" s="64">
        <f>D80+D82+D81</f>
        <v>0</v>
      </c>
      <c r="E79" s="64"/>
      <c r="F79" s="64">
        <f>F80+F82+F81</f>
        <v>0</v>
      </c>
      <c r="G79" s="79"/>
      <c r="H79" s="79">
        <f t="shared" si="4"/>
        <v>0</v>
      </c>
      <c r="I79" s="79" t="e">
        <f t="shared" si="5"/>
        <v>#DIV/0!</v>
      </c>
    </row>
    <row r="80" spans="1:9" ht="57" hidden="1">
      <c r="A80" s="89" t="s">
        <v>266</v>
      </c>
      <c r="B80" s="68" t="s">
        <v>126</v>
      </c>
      <c r="C80" s="64"/>
      <c r="D80" s="64"/>
      <c r="E80" s="64"/>
      <c r="F80" s="64"/>
      <c r="G80" s="79"/>
      <c r="H80" s="79">
        <f t="shared" si="4"/>
        <v>0</v>
      </c>
      <c r="I80" s="79" t="e">
        <f t="shared" si="5"/>
        <v>#DIV/0!</v>
      </c>
    </row>
    <row r="81" spans="1:9" ht="79.5" hidden="1">
      <c r="A81" s="89" t="s">
        <v>158</v>
      </c>
      <c r="B81" s="68" t="s">
        <v>156</v>
      </c>
      <c r="C81" s="64"/>
      <c r="D81" s="64"/>
      <c r="E81" s="64"/>
      <c r="F81" s="64"/>
      <c r="G81" s="79"/>
      <c r="H81" s="79">
        <f t="shared" si="4"/>
        <v>0</v>
      </c>
      <c r="I81" s="79" t="e">
        <f t="shared" si="5"/>
        <v>#DIV/0!</v>
      </c>
    </row>
    <row r="82" spans="1:9" ht="23.25">
      <c r="A82" s="89" t="s">
        <v>267</v>
      </c>
      <c r="B82" s="68" t="s">
        <v>127</v>
      </c>
      <c r="C82" s="38"/>
      <c r="D82" s="64"/>
      <c r="E82" s="64"/>
      <c r="F82" s="64"/>
      <c r="G82" s="79"/>
      <c r="H82" s="79">
        <f t="shared" si="4"/>
        <v>0</v>
      </c>
      <c r="I82" s="79" t="e">
        <f t="shared" si="5"/>
        <v>#DIV/0!</v>
      </c>
    </row>
    <row r="83" spans="1:9" s="67" customFormat="1" ht="22.5" hidden="1">
      <c r="A83" s="90" t="s">
        <v>139</v>
      </c>
      <c r="B83" s="66" t="s">
        <v>137</v>
      </c>
      <c r="C83" s="64">
        <f>C84</f>
        <v>0</v>
      </c>
      <c r="D83" s="64">
        <f>D84</f>
        <v>0</v>
      </c>
      <c r="E83" s="64"/>
      <c r="F83" s="64">
        <f>F84</f>
        <v>0</v>
      </c>
      <c r="G83" s="79" t="e">
        <f t="shared" si="3"/>
        <v>#DIV/0!</v>
      </c>
      <c r="H83" s="79">
        <f t="shared" si="4"/>
        <v>0</v>
      </c>
      <c r="I83" s="79" t="e">
        <f t="shared" si="5"/>
        <v>#DIV/0!</v>
      </c>
    </row>
    <row r="84" spans="1:9" ht="34.5" customHeight="1" hidden="1">
      <c r="A84" s="89" t="s">
        <v>271</v>
      </c>
      <c r="B84" s="68" t="s">
        <v>128</v>
      </c>
      <c r="C84" s="64"/>
      <c r="D84" s="64"/>
      <c r="E84" s="64"/>
      <c r="F84" s="64"/>
      <c r="G84" s="79" t="e">
        <f t="shared" si="3"/>
        <v>#DIV/0!</v>
      </c>
      <c r="H84" s="79">
        <f t="shared" si="4"/>
        <v>0</v>
      </c>
      <c r="I84" s="79" t="e">
        <f t="shared" si="5"/>
        <v>#DIV/0!</v>
      </c>
    </row>
    <row r="85" spans="1:9" ht="34.5" hidden="1">
      <c r="A85" s="89" t="s">
        <v>129</v>
      </c>
      <c r="B85" s="70" t="s">
        <v>143</v>
      </c>
      <c r="C85" s="64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79" t="e">
        <f t="shared" si="5"/>
        <v>#DIV/0!</v>
      </c>
    </row>
    <row r="86" spans="1:9" s="101" customFormat="1" ht="15.75">
      <c r="A86" s="104" t="s">
        <v>130</v>
      </c>
      <c r="B86" s="105"/>
      <c r="C86" s="100">
        <f>C68+C69</f>
        <v>0</v>
      </c>
      <c r="D86" s="100">
        <f>D68+D69</f>
        <v>0</v>
      </c>
      <c r="E86" s="100"/>
      <c r="F86" s="100">
        <f>F68+F69</f>
        <v>0</v>
      </c>
      <c r="G86" s="98" t="e">
        <f t="shared" si="3"/>
        <v>#DIV/0!</v>
      </c>
      <c r="H86" s="98">
        <f t="shared" si="4"/>
        <v>0</v>
      </c>
      <c r="I86" s="98" t="e">
        <f t="shared" si="5"/>
        <v>#DIV/0!</v>
      </c>
    </row>
    <row r="87" spans="3:6" ht="15">
      <c r="C87" s="165">
        <v>4679.9</v>
      </c>
      <c r="D87" s="216">
        <v>13609.5</v>
      </c>
      <c r="E87" s="236"/>
      <c r="F87" s="165">
        <v>13172.716</v>
      </c>
    </row>
    <row r="88" spans="3:6" ht="15">
      <c r="C88" s="165">
        <f>C86-C87</f>
        <v>-4679.9</v>
      </c>
      <c r="D88" s="165">
        <f>D86-D87</f>
        <v>-13609.5</v>
      </c>
      <c r="E88" s="165"/>
      <c r="F88" s="165">
        <f>F86-F87</f>
        <v>-13172.716</v>
      </c>
    </row>
    <row r="89" spans="1:5" ht="37.5">
      <c r="A89" s="111" t="s">
        <v>302</v>
      </c>
      <c r="B89" s="108"/>
      <c r="C89" s="385" t="s">
        <v>309</v>
      </c>
      <c r="D89" s="385"/>
      <c r="E89" s="231"/>
    </row>
    <row r="90" spans="1:5" ht="18.75">
      <c r="A90" s="111"/>
      <c r="B90" s="107"/>
      <c r="C90" s="107"/>
      <c r="D90" s="107"/>
      <c r="E90" s="107"/>
    </row>
    <row r="91" spans="1:5" ht="18.75">
      <c r="A91" s="111" t="s">
        <v>298</v>
      </c>
      <c r="B91" s="108"/>
      <c r="C91" s="385" t="s">
        <v>310</v>
      </c>
      <c r="D91" s="385"/>
      <c r="E91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89:D89"/>
    <mergeCell ref="C91:D91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2017-04-12T15:29:07Z</cp:lastPrinted>
  <dcterms:created xsi:type="dcterms:W3CDTF">2006-09-28T05:33:49Z</dcterms:created>
  <dcterms:modified xsi:type="dcterms:W3CDTF">2021-05-17T12:08:16Z</dcterms:modified>
  <cp:category/>
  <cp:version/>
  <cp:contentType/>
  <cp:contentStatus/>
</cp:coreProperties>
</file>